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285" windowWidth="14805" windowHeight="7830"/>
  </bookViews>
  <sheets>
    <sheet name="Лист1" sheetId="1" r:id="rId1"/>
    <sheet name="Лист1 (2)" sheetId="2" state="hidden" r:id="rId2"/>
  </sheets>
  <definedNames>
    <definedName name="_xlnm.Print_Area" localSheetId="0">Лист1!$A$1:$CQ$123</definedName>
    <definedName name="_xlnm.Print_Area" localSheetId="1">'Лист1 (2)'!$A$3:$CJ$110</definedName>
  </definedNames>
  <calcPr calcId="162913"/>
</workbook>
</file>

<file path=xl/calcChain.xml><?xml version="1.0" encoding="utf-8"?>
<calcChain xmlns="http://schemas.openxmlformats.org/spreadsheetml/2006/main">
  <c r="AX113" i="1" l="1"/>
  <c r="BA88" i="1" l="1"/>
  <c r="AX80" i="1"/>
  <c r="BB68" i="1"/>
  <c r="BA68" i="1"/>
  <c r="S60" i="1" l="1"/>
  <c r="R60" i="1"/>
  <c r="S76" i="1"/>
  <c r="R76" i="1"/>
  <c r="S82" i="1"/>
  <c r="S81" i="1" s="1"/>
  <c r="R82" i="1"/>
  <c r="S89" i="1"/>
  <c r="R89" i="1"/>
  <c r="CO34" i="1"/>
  <c r="CP34" i="1"/>
  <c r="CO35" i="1"/>
  <c r="CP35" i="1"/>
  <c r="CP38" i="1"/>
  <c r="CP39" i="1"/>
  <c r="CP40" i="1"/>
  <c r="CO42" i="1"/>
  <c r="CP42" i="1"/>
  <c r="CO43" i="1"/>
  <c r="CP43" i="1"/>
  <c r="CO50" i="1"/>
  <c r="CP50" i="1"/>
  <c r="CO51" i="1"/>
  <c r="CP51" i="1"/>
  <c r="CO52" i="1"/>
  <c r="CP52" i="1"/>
  <c r="CO55" i="1"/>
  <c r="CP57" i="1"/>
  <c r="CP61" i="1"/>
  <c r="CP62" i="1"/>
  <c r="CP63" i="1"/>
  <c r="CP64" i="1"/>
  <c r="CP65" i="1"/>
  <c r="CP66" i="1"/>
  <c r="CP67" i="1"/>
  <c r="CP69" i="1"/>
  <c r="CP70" i="1"/>
  <c r="CP71" i="1"/>
  <c r="CP72" i="1"/>
  <c r="CP73" i="1"/>
  <c r="CP74" i="1"/>
  <c r="CP75" i="1"/>
  <c r="CG34" i="1"/>
  <c r="CG35" i="1"/>
  <c r="CG37" i="1"/>
  <c r="CG42" i="1"/>
  <c r="CG43" i="1"/>
  <c r="CG50" i="1"/>
  <c r="CG51" i="1"/>
  <c r="CG52" i="1"/>
  <c r="CG67" i="1"/>
  <c r="CG68" i="1"/>
  <c r="CG69" i="1"/>
  <c r="CG77" i="1"/>
  <c r="CG79" i="1"/>
  <c r="CG80" i="1"/>
  <c r="CG88" i="1"/>
  <c r="CG89" i="1"/>
  <c r="CG90" i="1"/>
  <c r="CG91" i="1"/>
  <c r="CG92" i="1"/>
  <c r="CG93" i="1"/>
  <c r="CG94" i="1"/>
  <c r="CG95" i="1"/>
  <c r="CG96" i="1"/>
  <c r="CG97" i="1"/>
  <c r="CG98" i="1"/>
  <c r="CG99" i="1"/>
  <c r="CG100" i="1"/>
  <c r="CG101" i="1"/>
  <c r="CG102" i="1"/>
  <c r="CG103" i="1"/>
  <c r="CG104" i="1"/>
  <c r="CG105" i="1"/>
  <c r="CG106" i="1"/>
  <c r="CG107" i="1"/>
  <c r="CG108" i="1"/>
  <c r="CL52" i="1" l="1"/>
  <c r="CL51" i="1"/>
  <c r="CL34" i="1"/>
  <c r="R59" i="1"/>
  <c r="CL43" i="1"/>
  <c r="R81" i="1"/>
  <c r="R58" i="1" s="1"/>
  <c r="S59" i="1"/>
  <c r="S58" i="1" s="1"/>
  <c r="CL50" i="1"/>
  <c r="CL42" i="1"/>
  <c r="CL35" i="1"/>
  <c r="X88" i="1" l="1"/>
  <c r="X55" i="1" l="1"/>
  <c r="X54" i="1" s="1"/>
  <c r="X53" i="1" s="1"/>
  <c r="U89" i="1"/>
  <c r="K82" i="1"/>
  <c r="K109" i="1"/>
  <c r="L82" i="1"/>
  <c r="L81" i="1" s="1"/>
  <c r="I60" i="1"/>
  <c r="J60" i="1"/>
  <c r="I56" i="1"/>
  <c r="K56" i="1"/>
  <c r="L56" i="1"/>
  <c r="I54" i="1"/>
  <c r="J54" i="1"/>
  <c r="J53" i="1" s="1"/>
  <c r="K54" i="1"/>
  <c r="L54" i="1"/>
  <c r="I36" i="1"/>
  <c r="I33" i="1" s="1"/>
  <c r="J36" i="1"/>
  <c r="J33" i="1" s="1"/>
  <c r="K36" i="1"/>
  <c r="K33" i="1" s="1"/>
  <c r="L36" i="1"/>
  <c r="L33" i="1" s="1"/>
  <c r="K53" i="1" l="1"/>
  <c r="K32" i="1" s="1"/>
  <c r="K24" i="1" s="1"/>
  <c r="I53" i="1"/>
  <c r="I32" i="1" s="1"/>
  <c r="I24" i="1" s="1"/>
  <c r="L53" i="1"/>
  <c r="L32" i="1" s="1"/>
  <c r="L24" i="1" s="1"/>
  <c r="J32" i="1"/>
  <c r="J24" i="1" s="1"/>
  <c r="E24" i="1"/>
  <c r="F24" i="1"/>
  <c r="G24" i="1"/>
  <c r="M24" i="1"/>
  <c r="E25" i="1"/>
  <c r="F25" i="1"/>
  <c r="G25" i="1"/>
  <c r="J25" i="1"/>
  <c r="N25" i="1"/>
  <c r="W25" i="1"/>
  <c r="E26" i="1"/>
  <c r="F26" i="1"/>
  <c r="G26" i="1"/>
  <c r="H26" i="1"/>
  <c r="I26" i="1"/>
  <c r="J26" i="1"/>
  <c r="K26" i="1"/>
  <c r="L26" i="1"/>
  <c r="M26" i="1"/>
  <c r="N26" i="1"/>
  <c r="O26" i="1"/>
  <c r="P26" i="1"/>
  <c r="Q26" i="1"/>
  <c r="R26" i="1"/>
  <c r="S26" i="1"/>
  <c r="T26" i="1"/>
  <c r="V26" i="1"/>
  <c r="W26" i="1"/>
  <c r="AI26" i="1"/>
  <c r="AJ26" i="1"/>
  <c r="AK26" i="1"/>
  <c r="AL26" i="1"/>
  <c r="AM26" i="1"/>
  <c r="AN26" i="1"/>
  <c r="AO26" i="1"/>
  <c r="AP26" i="1"/>
  <c r="AQ26" i="1"/>
  <c r="AR26" i="1"/>
  <c r="AS26" i="1"/>
  <c r="AT26" i="1"/>
  <c r="AU26" i="1"/>
  <c r="AV26" i="1"/>
  <c r="AW26" i="1"/>
  <c r="BC26" i="1"/>
  <c r="BD26" i="1"/>
  <c r="BE26" i="1"/>
  <c r="BF26" i="1"/>
  <c r="BG26" i="1"/>
  <c r="BM26" i="1"/>
  <c r="BN26" i="1"/>
  <c r="BO26" i="1"/>
  <c r="BP26" i="1"/>
  <c r="BQ26" i="1"/>
  <c r="BR26" i="1"/>
  <c r="BS26" i="1"/>
  <c r="BT26" i="1"/>
  <c r="BU26" i="1"/>
  <c r="BV26" i="1"/>
  <c r="BW26" i="1"/>
  <c r="BX26" i="1"/>
  <c r="BY26" i="1"/>
  <c r="BZ26" i="1"/>
  <c r="CA26" i="1"/>
  <c r="CB26" i="1"/>
  <c r="CC26" i="1"/>
  <c r="CD26" i="1"/>
  <c r="CE26" i="1"/>
  <c r="CF26" i="1"/>
  <c r="CG26" i="1"/>
  <c r="CH26" i="1"/>
  <c r="CI26" i="1"/>
  <c r="CJ26" i="1"/>
  <c r="CK26" i="1"/>
  <c r="CM26" i="1"/>
  <c r="CN26" i="1"/>
  <c r="E27" i="1"/>
  <c r="F27" i="1"/>
  <c r="G27" i="1"/>
  <c r="H27" i="1"/>
  <c r="I27" i="1"/>
  <c r="J27" i="1"/>
  <c r="K27" i="1"/>
  <c r="L27" i="1"/>
  <c r="M27" i="1"/>
  <c r="N27" i="1"/>
  <c r="O27" i="1"/>
  <c r="P27" i="1"/>
  <c r="Q27" i="1"/>
  <c r="R27" i="1"/>
  <c r="S27" i="1"/>
  <c r="T27" i="1"/>
  <c r="V27" i="1"/>
  <c r="W27" i="1"/>
  <c r="AI27" i="1"/>
  <c r="AJ27" i="1"/>
  <c r="AK27" i="1"/>
  <c r="AL27" i="1"/>
  <c r="AM27" i="1"/>
  <c r="AN27" i="1"/>
  <c r="AO27" i="1"/>
  <c r="AP27" i="1"/>
  <c r="AQ27" i="1"/>
  <c r="AR27" i="1"/>
  <c r="AS27" i="1"/>
  <c r="AT27" i="1"/>
  <c r="AU27" i="1"/>
  <c r="AV27" i="1"/>
  <c r="AW27" i="1"/>
  <c r="BC27" i="1"/>
  <c r="BD27" i="1"/>
  <c r="BE27" i="1"/>
  <c r="BF27" i="1"/>
  <c r="BG27" i="1"/>
  <c r="BM27" i="1"/>
  <c r="BN27" i="1"/>
  <c r="BO27" i="1"/>
  <c r="BP27" i="1"/>
  <c r="BQ27" i="1"/>
  <c r="BR27" i="1"/>
  <c r="BS27" i="1"/>
  <c r="BT27" i="1"/>
  <c r="BU27" i="1"/>
  <c r="BV27" i="1"/>
  <c r="BW27" i="1"/>
  <c r="BX27" i="1"/>
  <c r="BY27" i="1"/>
  <c r="BZ27" i="1"/>
  <c r="CA27" i="1"/>
  <c r="CB27" i="1"/>
  <c r="CC27" i="1"/>
  <c r="CD27" i="1"/>
  <c r="CE27" i="1"/>
  <c r="CF27" i="1"/>
  <c r="CG27" i="1"/>
  <c r="CH27" i="1"/>
  <c r="CI27" i="1"/>
  <c r="CJ27" i="1"/>
  <c r="CK27" i="1"/>
  <c r="CM27" i="1"/>
  <c r="CN27" i="1"/>
  <c r="E28" i="1"/>
  <c r="F28" i="1"/>
  <c r="G28" i="1"/>
  <c r="H28" i="1"/>
  <c r="I28" i="1"/>
  <c r="J28" i="1"/>
  <c r="K28" i="1"/>
  <c r="L28" i="1"/>
  <c r="M28" i="1"/>
  <c r="N28" i="1"/>
  <c r="O28" i="1"/>
  <c r="P28" i="1"/>
  <c r="Q28" i="1"/>
  <c r="R28" i="1"/>
  <c r="S28" i="1"/>
  <c r="T28" i="1"/>
  <c r="V28" i="1"/>
  <c r="W28" i="1"/>
  <c r="AI28" i="1"/>
  <c r="AJ28" i="1"/>
  <c r="AK28" i="1"/>
  <c r="AL28" i="1"/>
  <c r="AM28" i="1"/>
  <c r="AN28" i="1"/>
  <c r="AO28" i="1"/>
  <c r="AP28" i="1"/>
  <c r="AQ28" i="1"/>
  <c r="AR28" i="1"/>
  <c r="AS28" i="1"/>
  <c r="AT28" i="1"/>
  <c r="AU28" i="1"/>
  <c r="AV28" i="1"/>
  <c r="AW28" i="1"/>
  <c r="BC28" i="1"/>
  <c r="BD28" i="1"/>
  <c r="BE28" i="1"/>
  <c r="BF28" i="1"/>
  <c r="BG28" i="1"/>
  <c r="BM28" i="1"/>
  <c r="BN28" i="1"/>
  <c r="BO28" i="1"/>
  <c r="BP28" i="1"/>
  <c r="BQ28" i="1"/>
  <c r="BR28" i="1"/>
  <c r="BS28" i="1"/>
  <c r="BT28" i="1"/>
  <c r="BU28" i="1"/>
  <c r="BV28" i="1"/>
  <c r="BW28" i="1"/>
  <c r="BX28" i="1"/>
  <c r="BY28" i="1"/>
  <c r="BZ28" i="1"/>
  <c r="CA28" i="1"/>
  <c r="CB28" i="1"/>
  <c r="CC28" i="1"/>
  <c r="CD28" i="1"/>
  <c r="CE28" i="1"/>
  <c r="CF28" i="1"/>
  <c r="CG28" i="1"/>
  <c r="CH28" i="1"/>
  <c r="CI28" i="1"/>
  <c r="CJ28" i="1"/>
  <c r="CK28" i="1"/>
  <c r="CM28" i="1"/>
  <c r="CN28" i="1"/>
  <c r="E29" i="1"/>
  <c r="F29" i="1"/>
  <c r="G29" i="1"/>
  <c r="J29" i="1"/>
  <c r="K29" i="1"/>
  <c r="W29" i="1"/>
  <c r="D29" i="1"/>
  <c r="D28" i="1"/>
  <c r="D27" i="1"/>
  <c r="D26" i="1"/>
  <c r="D25" i="1"/>
  <c r="D24" i="1"/>
  <c r="D23" i="1" l="1"/>
  <c r="G23" i="1"/>
  <c r="F23" i="1"/>
  <c r="E23" i="1"/>
  <c r="J23" i="1"/>
  <c r="CI89" i="1" l="1"/>
  <c r="CJ89" i="1"/>
  <c r="CK89" i="1"/>
  <c r="CM89" i="1"/>
  <c r="CN89" i="1"/>
  <c r="CI90" i="1"/>
  <c r="CJ90" i="1"/>
  <c r="CK90" i="1"/>
  <c r="CM90" i="1"/>
  <c r="CN90" i="1"/>
  <c r="CI91" i="1"/>
  <c r="CJ91" i="1"/>
  <c r="CK91" i="1"/>
  <c r="CM91" i="1"/>
  <c r="CN91" i="1"/>
  <c r="CH89" i="1"/>
  <c r="CH90" i="1"/>
  <c r="CH91" i="1"/>
  <c r="BH89" i="1"/>
  <c r="BI89" i="1"/>
  <c r="BJ89" i="1"/>
  <c r="BK89" i="1"/>
  <c r="BL89" i="1"/>
  <c r="CP89" i="1" s="1"/>
  <c r="BH90" i="1"/>
  <c r="BI90" i="1"/>
  <c r="BJ90" i="1"/>
  <c r="BK90" i="1"/>
  <c r="CO90" i="1" s="1"/>
  <c r="BL90" i="1"/>
  <c r="CP90" i="1" s="1"/>
  <c r="BH91" i="1"/>
  <c r="BI91" i="1"/>
  <c r="BJ91" i="1"/>
  <c r="BK91" i="1"/>
  <c r="CO91" i="1" s="1"/>
  <c r="BL91" i="1"/>
  <c r="CP91" i="1" s="1"/>
  <c r="BH92" i="1"/>
  <c r="BI92" i="1"/>
  <c r="BJ92" i="1"/>
  <c r="BK92" i="1"/>
  <c r="BL92" i="1"/>
  <c r="BH93" i="1"/>
  <c r="BI93" i="1"/>
  <c r="BJ93" i="1"/>
  <c r="BK93" i="1"/>
  <c r="BL93" i="1"/>
  <c r="BH94" i="1"/>
  <c r="BI94" i="1"/>
  <c r="BJ94" i="1"/>
  <c r="BK94" i="1"/>
  <c r="BL94" i="1"/>
  <c r="BH95" i="1"/>
  <c r="BI95" i="1"/>
  <c r="BJ95" i="1"/>
  <c r="BK95" i="1"/>
  <c r="BL95" i="1"/>
  <c r="BH96" i="1"/>
  <c r="BI96" i="1"/>
  <c r="BJ96" i="1"/>
  <c r="BK96" i="1"/>
  <c r="BL96" i="1"/>
  <c r="BH97" i="1"/>
  <c r="BI97" i="1"/>
  <c r="BJ97" i="1"/>
  <c r="BK97" i="1"/>
  <c r="BL97" i="1"/>
  <c r="BH98" i="1"/>
  <c r="BI98" i="1"/>
  <c r="BJ98" i="1"/>
  <c r="BK98" i="1"/>
  <c r="BL98" i="1"/>
  <c r="BH99" i="1"/>
  <c r="BI99" i="1"/>
  <c r="BJ99" i="1"/>
  <c r="BK99" i="1"/>
  <c r="BL99" i="1"/>
  <c r="BH100" i="1"/>
  <c r="BI100" i="1"/>
  <c r="BJ100" i="1"/>
  <c r="BK100" i="1"/>
  <c r="BL100" i="1"/>
  <c r="BH101" i="1"/>
  <c r="BI101" i="1"/>
  <c r="BJ101" i="1"/>
  <c r="BK101" i="1"/>
  <c r="BL101" i="1"/>
  <c r="BH102" i="1"/>
  <c r="BI102" i="1"/>
  <c r="BJ102" i="1"/>
  <c r="BK102" i="1"/>
  <c r="BL102" i="1"/>
  <c r="BH103" i="1"/>
  <c r="BI103" i="1"/>
  <c r="BJ103" i="1"/>
  <c r="BK103" i="1"/>
  <c r="BL103" i="1"/>
  <c r="BH104" i="1"/>
  <c r="BH26" i="1" s="1"/>
  <c r="BI104" i="1"/>
  <c r="BI26" i="1" s="1"/>
  <c r="BJ104" i="1"/>
  <c r="BJ26" i="1" s="1"/>
  <c r="BK104" i="1"/>
  <c r="BK26" i="1" s="1"/>
  <c r="BL104" i="1"/>
  <c r="BL26" i="1" s="1"/>
  <c r="BH105" i="1"/>
  <c r="BI105" i="1"/>
  <c r="BJ105" i="1"/>
  <c r="BK105" i="1"/>
  <c r="BL105" i="1"/>
  <c r="BH106" i="1"/>
  <c r="BI106" i="1"/>
  <c r="BJ106" i="1"/>
  <c r="BK106" i="1"/>
  <c r="BL106" i="1"/>
  <c r="BH107" i="1"/>
  <c r="BH27" i="1" s="1"/>
  <c r="BI107" i="1"/>
  <c r="BI27" i="1" s="1"/>
  <c r="BJ107" i="1"/>
  <c r="BJ27" i="1" s="1"/>
  <c r="BK107" i="1"/>
  <c r="BK27" i="1" s="1"/>
  <c r="BL107" i="1"/>
  <c r="BL27" i="1" s="1"/>
  <c r="BH108" i="1"/>
  <c r="BH28" i="1" s="1"/>
  <c r="BI108" i="1"/>
  <c r="BI28" i="1" s="1"/>
  <c r="BJ108" i="1"/>
  <c r="BJ28" i="1" s="1"/>
  <c r="BK108" i="1"/>
  <c r="BK28" i="1" s="1"/>
  <c r="BL108" i="1"/>
  <c r="BL28" i="1" s="1"/>
  <c r="AX90" i="1"/>
  <c r="AY90" i="1"/>
  <c r="AZ90" i="1"/>
  <c r="AX91" i="1"/>
  <c r="AY91" i="1"/>
  <c r="AZ91" i="1"/>
  <c r="AO82" i="1"/>
  <c r="AO81" i="1" s="1"/>
  <c r="AP82" i="1"/>
  <c r="AP81" i="1" s="1"/>
  <c r="AQ82" i="1"/>
  <c r="AQ109" i="1"/>
  <c r="AN123" i="1"/>
  <c r="AN120" i="1"/>
  <c r="AQ89" i="1"/>
  <c r="CO89" i="1" s="1"/>
  <c r="CL89" i="1" s="1"/>
  <c r="AN89" i="1"/>
  <c r="AN57" i="1"/>
  <c r="CL90" i="1" l="1"/>
  <c r="CL91" i="1"/>
  <c r="AQ29" i="1"/>
  <c r="X123" i="1"/>
  <c r="X57" i="1"/>
  <c r="AQ81" i="1"/>
  <c r="X120" i="1"/>
  <c r="AN75" i="1"/>
  <c r="CJ55" i="1"/>
  <c r="CK55" i="1"/>
  <c r="AS55" i="1"/>
  <c r="CG55" i="1" l="1"/>
  <c r="X75" i="1"/>
  <c r="AX55" i="1"/>
  <c r="AS112" i="1" l="1"/>
  <c r="AS78" i="1"/>
  <c r="X34" i="1" l="1"/>
  <c r="X35" i="1"/>
  <c r="U72" i="1" l="1"/>
  <c r="R36" i="1" l="1"/>
  <c r="R33" i="1" s="1"/>
  <c r="S36" i="1"/>
  <c r="S33" i="1" s="1"/>
  <c r="Q109" i="1"/>
  <c r="Q29" i="1" s="1"/>
  <c r="P109" i="1"/>
  <c r="P29" i="1" s="1"/>
  <c r="H109" i="1"/>
  <c r="H29" i="1" s="1"/>
  <c r="Q82" i="1"/>
  <c r="Q81" i="1" s="1"/>
  <c r="P82" i="1"/>
  <c r="P81" i="1" s="1"/>
  <c r="Q76" i="1"/>
  <c r="P76" i="1"/>
  <c r="Q60" i="1"/>
  <c r="P60" i="1"/>
  <c r="Q56" i="1"/>
  <c r="P56" i="1"/>
  <c r="Q54" i="1"/>
  <c r="P54" i="1"/>
  <c r="Q36" i="1"/>
  <c r="Q33" i="1" s="1"/>
  <c r="P36" i="1"/>
  <c r="P33" i="1" s="1"/>
  <c r="I109" i="1"/>
  <c r="I29" i="1" s="1"/>
  <c r="I82" i="1"/>
  <c r="I81" i="1" s="1"/>
  <c r="H82" i="1"/>
  <c r="H81" i="1" s="1"/>
  <c r="I76" i="1"/>
  <c r="I59" i="1" s="1"/>
  <c r="H76" i="1"/>
  <c r="H60" i="1"/>
  <c r="U54" i="1"/>
  <c r="U56" i="1"/>
  <c r="H56" i="1"/>
  <c r="H54" i="1"/>
  <c r="H36" i="1"/>
  <c r="H33" i="1" s="1"/>
  <c r="X39" i="1"/>
  <c r="X40" i="1"/>
  <c r="X42" i="1"/>
  <c r="X43" i="1"/>
  <c r="X50" i="1"/>
  <c r="X51" i="1"/>
  <c r="X52" i="1"/>
  <c r="X68" i="1"/>
  <c r="T54" i="1"/>
  <c r="T53" i="1" s="1"/>
  <c r="U36" i="1"/>
  <c r="U33" i="1" s="1"/>
  <c r="T60" i="1"/>
  <c r="T76" i="1"/>
  <c r="T82" i="1"/>
  <c r="T81" i="1" s="1"/>
  <c r="T109" i="1"/>
  <c r="T29" i="1" s="1"/>
  <c r="T36" i="1"/>
  <c r="T33" i="1" s="1"/>
  <c r="U61" i="1"/>
  <c r="U62" i="1"/>
  <c r="X62" i="1" s="1"/>
  <c r="U63" i="1"/>
  <c r="X63" i="1" s="1"/>
  <c r="U64" i="1"/>
  <c r="X64" i="1" s="1"/>
  <c r="U65" i="1"/>
  <c r="X65" i="1" s="1"/>
  <c r="U66" i="1"/>
  <c r="X66" i="1" s="1"/>
  <c r="U70" i="1"/>
  <c r="U71" i="1"/>
  <c r="U73" i="1"/>
  <c r="U74" i="1"/>
  <c r="U86" i="1"/>
  <c r="U87" i="1"/>
  <c r="U92" i="1"/>
  <c r="U93" i="1"/>
  <c r="U94" i="1"/>
  <c r="U95" i="1"/>
  <c r="U96" i="1"/>
  <c r="U97" i="1"/>
  <c r="U98" i="1"/>
  <c r="U99" i="1"/>
  <c r="U100" i="1"/>
  <c r="U101" i="1"/>
  <c r="U102" i="1"/>
  <c r="U103" i="1"/>
  <c r="U104" i="1"/>
  <c r="U105" i="1"/>
  <c r="U106" i="1"/>
  <c r="U107" i="1"/>
  <c r="U108" i="1"/>
  <c r="U110" i="1"/>
  <c r="U111" i="1"/>
  <c r="U112" i="1"/>
  <c r="U113" i="1"/>
  <c r="U114" i="1"/>
  <c r="U116" i="1"/>
  <c r="U117" i="1"/>
  <c r="U118" i="1"/>
  <c r="U119" i="1"/>
  <c r="U121" i="1"/>
  <c r="U122" i="1"/>
  <c r="I58" i="1" l="1"/>
  <c r="I25" i="1" s="1"/>
  <c r="I23" i="1" s="1"/>
  <c r="U53" i="1"/>
  <c r="U32" i="1" s="1"/>
  <c r="T59" i="1"/>
  <c r="T58" i="1" s="1"/>
  <c r="T25" i="1" s="1"/>
  <c r="X61" i="1"/>
  <c r="H53" i="1"/>
  <c r="H32" i="1" s="1"/>
  <c r="U27" i="1"/>
  <c r="U26" i="1"/>
  <c r="U28" i="1"/>
  <c r="U82" i="1"/>
  <c r="U81" i="1" s="1"/>
  <c r="U109" i="1"/>
  <c r="U29" i="1" s="1"/>
  <c r="H59" i="1"/>
  <c r="H58" i="1" s="1"/>
  <c r="H25" i="1" s="1"/>
  <c r="Q59" i="1"/>
  <c r="Q58" i="1" s="1"/>
  <c r="Q25" i="1" s="1"/>
  <c r="T32" i="1"/>
  <c r="T24" i="1" s="1"/>
  <c r="P59" i="1"/>
  <c r="P58" i="1" s="1"/>
  <c r="P25" i="1" s="1"/>
  <c r="P53" i="1"/>
  <c r="P32" i="1" s="1"/>
  <c r="P24" i="1" s="1"/>
  <c r="Q53" i="1"/>
  <c r="Q32" i="1" s="1"/>
  <c r="Q24" i="1" s="1"/>
  <c r="I31" i="1"/>
  <c r="P23" i="1" l="1"/>
  <c r="Q23" i="1"/>
  <c r="T23" i="1"/>
  <c r="H31" i="1"/>
  <c r="H24" i="1"/>
  <c r="H23" i="1" s="1"/>
  <c r="U24" i="1"/>
  <c r="T31" i="1"/>
  <c r="Q31" i="1"/>
  <c r="P31" i="1"/>
  <c r="BB36" i="1" l="1"/>
  <c r="BB33" i="1" s="1"/>
  <c r="BA60" i="1"/>
  <c r="AZ82" i="1"/>
  <c r="AZ81" i="1" s="1"/>
  <c r="BA82" i="1"/>
  <c r="BB82" i="1"/>
  <c r="BB81" i="1" s="1"/>
  <c r="AN84" i="1"/>
  <c r="X84" i="1" s="1"/>
  <c r="AN85" i="1"/>
  <c r="X85" i="1" s="1"/>
  <c r="AN83" i="1"/>
  <c r="AN79" i="1"/>
  <c r="AN77" i="1"/>
  <c r="AN67" i="1"/>
  <c r="AN69" i="1"/>
  <c r="AN56" i="1"/>
  <c r="AN38" i="1"/>
  <c r="X38" i="1" s="1"/>
  <c r="AN37" i="1"/>
  <c r="AO109" i="1"/>
  <c r="AO29" i="1" s="1"/>
  <c r="AP109" i="1"/>
  <c r="AP29" i="1" s="1"/>
  <c r="AN109" i="1"/>
  <c r="AN29" i="1" s="1"/>
  <c r="AR109" i="1"/>
  <c r="AS109" i="1"/>
  <c r="AS29" i="1" s="1"/>
  <c r="AT109" i="1"/>
  <c r="AT29" i="1" s="1"/>
  <c r="AU109" i="1"/>
  <c r="AU29" i="1" s="1"/>
  <c r="AV109" i="1"/>
  <c r="AV29" i="1" s="1"/>
  <c r="AW109" i="1"/>
  <c r="AW29" i="1" s="1"/>
  <c r="AX109" i="1"/>
  <c r="AY109" i="1"/>
  <c r="AY29" i="1" s="1"/>
  <c r="AZ109" i="1"/>
  <c r="AZ29" i="1" s="1"/>
  <c r="BA109" i="1"/>
  <c r="BB109" i="1"/>
  <c r="BB29" i="1" s="1"/>
  <c r="CH109" i="1"/>
  <c r="CH29" i="1" s="1"/>
  <c r="CI109" i="1"/>
  <c r="CI29" i="1" s="1"/>
  <c r="CJ109" i="1"/>
  <c r="CJ29" i="1" s="1"/>
  <c r="CK109" i="1"/>
  <c r="CK29" i="1" s="1"/>
  <c r="AR82" i="1"/>
  <c r="AS82" i="1"/>
  <c r="AS81" i="1" s="1"/>
  <c r="AT82" i="1"/>
  <c r="AT81" i="1" s="1"/>
  <c r="AU82" i="1"/>
  <c r="AU81" i="1" s="1"/>
  <c r="AV82" i="1"/>
  <c r="AV81" i="1" s="1"/>
  <c r="AW82" i="1"/>
  <c r="AW81" i="1" s="1"/>
  <c r="BW82" i="1"/>
  <c r="BW81" i="1" s="1"/>
  <c r="BX82" i="1"/>
  <c r="BX81" i="1" s="1"/>
  <c r="BY82" i="1"/>
  <c r="BY81" i="1" s="1"/>
  <c r="BZ82" i="1"/>
  <c r="BZ81" i="1" s="1"/>
  <c r="CA82" i="1"/>
  <c r="CA81" i="1" s="1"/>
  <c r="CB82" i="1"/>
  <c r="CB81" i="1" s="1"/>
  <c r="CC82" i="1"/>
  <c r="CC81" i="1" s="1"/>
  <c r="CD82" i="1"/>
  <c r="CD81" i="1" s="1"/>
  <c r="CE82" i="1"/>
  <c r="CE81" i="1" s="1"/>
  <c r="CF82" i="1"/>
  <c r="CF81" i="1" s="1"/>
  <c r="CH82" i="1"/>
  <c r="CH81" i="1" s="1"/>
  <c r="CI82" i="1"/>
  <c r="CI81" i="1" s="1"/>
  <c r="CJ82" i="1"/>
  <c r="CJ81" i="1" s="1"/>
  <c r="CK82" i="1"/>
  <c r="CK81" i="1" s="1"/>
  <c r="AO76" i="1"/>
  <c r="AP76" i="1"/>
  <c r="AQ76" i="1"/>
  <c r="AR76" i="1"/>
  <c r="AS76" i="1"/>
  <c r="AT76" i="1"/>
  <c r="AU76" i="1"/>
  <c r="AV76" i="1"/>
  <c r="AW76" i="1"/>
  <c r="AZ76" i="1"/>
  <c r="BA76" i="1"/>
  <c r="BB76" i="1"/>
  <c r="BD76" i="1"/>
  <c r="BE76" i="1"/>
  <c r="BF76" i="1"/>
  <c r="BG76" i="1"/>
  <c r="BM76" i="1"/>
  <c r="BN76" i="1"/>
  <c r="BO76" i="1"/>
  <c r="BP76" i="1"/>
  <c r="BQ76" i="1"/>
  <c r="BR76" i="1"/>
  <c r="BS76" i="1"/>
  <c r="BT76" i="1"/>
  <c r="BU76" i="1"/>
  <c r="BV76" i="1"/>
  <c r="BW76" i="1"/>
  <c r="BX76" i="1"/>
  <c r="BY76" i="1"/>
  <c r="BZ76" i="1"/>
  <c r="CA76" i="1"/>
  <c r="CB76" i="1"/>
  <c r="CC76" i="1"/>
  <c r="CD76" i="1"/>
  <c r="CE76" i="1"/>
  <c r="CF76" i="1"/>
  <c r="CH76" i="1"/>
  <c r="CI76" i="1"/>
  <c r="CJ76" i="1"/>
  <c r="CK76" i="1"/>
  <c r="AO60" i="1"/>
  <c r="AP60" i="1"/>
  <c r="AQ60" i="1"/>
  <c r="AR60" i="1"/>
  <c r="AS60" i="1"/>
  <c r="AT60" i="1"/>
  <c r="AU60" i="1"/>
  <c r="AV60" i="1"/>
  <c r="AW60" i="1"/>
  <c r="BD60" i="1"/>
  <c r="BE60" i="1"/>
  <c r="BG60" i="1"/>
  <c r="BI60" i="1"/>
  <c r="BJ60" i="1"/>
  <c r="BL60" i="1"/>
  <c r="BN60" i="1"/>
  <c r="BO60" i="1"/>
  <c r="BQ60" i="1"/>
  <c r="BS60" i="1"/>
  <c r="BS59" i="1" s="1"/>
  <c r="BT60" i="1"/>
  <c r="BT59" i="1" s="1"/>
  <c r="BV60" i="1"/>
  <c r="BX60" i="1"/>
  <c r="BY60" i="1"/>
  <c r="CA60" i="1"/>
  <c r="CC60" i="1"/>
  <c r="CD60" i="1"/>
  <c r="CF60" i="1"/>
  <c r="CH60" i="1"/>
  <c r="CI60" i="1"/>
  <c r="CJ60" i="1"/>
  <c r="CK60" i="1"/>
  <c r="AO56" i="1"/>
  <c r="AP56" i="1"/>
  <c r="AQ56" i="1"/>
  <c r="AR56" i="1"/>
  <c r="AS56" i="1"/>
  <c r="AT56" i="1"/>
  <c r="AU56" i="1"/>
  <c r="AV56" i="1"/>
  <c r="AW56" i="1"/>
  <c r="AX56" i="1"/>
  <c r="AY56" i="1"/>
  <c r="AZ56" i="1"/>
  <c r="BA56" i="1"/>
  <c r="BB56" i="1"/>
  <c r="BC56" i="1"/>
  <c r="BD56" i="1"/>
  <c r="BE56" i="1"/>
  <c r="BF56" i="1"/>
  <c r="BG56" i="1"/>
  <c r="BI56" i="1"/>
  <c r="BJ56" i="1"/>
  <c r="BL56" i="1"/>
  <c r="BM56" i="1"/>
  <c r="BN56" i="1"/>
  <c r="BO56" i="1"/>
  <c r="BP56" i="1"/>
  <c r="BQ56" i="1"/>
  <c r="BR56" i="1"/>
  <c r="BS56" i="1"/>
  <c r="BT56" i="1"/>
  <c r="BU56" i="1"/>
  <c r="BV56" i="1"/>
  <c r="BX56" i="1"/>
  <c r="BY56" i="1"/>
  <c r="BZ56" i="1"/>
  <c r="CA56" i="1"/>
  <c r="CC56" i="1"/>
  <c r="CD56" i="1"/>
  <c r="CE56" i="1"/>
  <c r="CF56" i="1"/>
  <c r="CH56" i="1"/>
  <c r="CI56" i="1"/>
  <c r="CJ56" i="1"/>
  <c r="CK56" i="1"/>
  <c r="AN41" i="1"/>
  <c r="AO41" i="1"/>
  <c r="AP41" i="1"/>
  <c r="AQ41" i="1"/>
  <c r="AR41" i="1"/>
  <c r="AS41" i="1"/>
  <c r="AT41" i="1"/>
  <c r="AU41" i="1"/>
  <c r="AV41" i="1"/>
  <c r="AW41" i="1"/>
  <c r="AX41" i="1"/>
  <c r="AY41" i="1"/>
  <c r="AZ41" i="1"/>
  <c r="BA41" i="1"/>
  <c r="BB41" i="1"/>
  <c r="BC41" i="1"/>
  <c r="BD41" i="1"/>
  <c r="BE41" i="1"/>
  <c r="BF41" i="1"/>
  <c r="BG41" i="1"/>
  <c r="BH41" i="1"/>
  <c r="BI41" i="1"/>
  <c r="BJ41" i="1"/>
  <c r="BK41" i="1"/>
  <c r="BL41" i="1"/>
  <c r="BM41" i="1"/>
  <c r="BN41" i="1"/>
  <c r="BO41" i="1"/>
  <c r="BP41" i="1"/>
  <c r="BQ41" i="1"/>
  <c r="BR41" i="1"/>
  <c r="BS41" i="1"/>
  <c r="BT41" i="1"/>
  <c r="BU41" i="1"/>
  <c r="BV41" i="1"/>
  <c r="BW41" i="1"/>
  <c r="BX41" i="1"/>
  <c r="BY41" i="1"/>
  <c r="BZ41" i="1"/>
  <c r="CA41" i="1"/>
  <c r="CB41" i="1"/>
  <c r="CC41" i="1"/>
  <c r="CD41" i="1"/>
  <c r="CE41" i="1"/>
  <c r="CF41" i="1"/>
  <c r="CH41" i="1"/>
  <c r="CI41" i="1"/>
  <c r="CJ41" i="1"/>
  <c r="CK41" i="1"/>
  <c r="AN49" i="1"/>
  <c r="AO49" i="1"/>
  <c r="AO48" i="1" s="1"/>
  <c r="AO47" i="1" s="1"/>
  <c r="AO46" i="1" s="1"/>
  <c r="AO45" i="1" s="1"/>
  <c r="AO44" i="1" s="1"/>
  <c r="AP49" i="1"/>
  <c r="AP48" i="1" s="1"/>
  <c r="AP47" i="1" s="1"/>
  <c r="AP46" i="1" s="1"/>
  <c r="AP45" i="1" s="1"/>
  <c r="AP44" i="1" s="1"/>
  <c r="AQ49" i="1"/>
  <c r="AR49" i="1"/>
  <c r="AS49" i="1"/>
  <c r="AT49" i="1"/>
  <c r="AT48" i="1" s="1"/>
  <c r="AT47" i="1" s="1"/>
  <c r="AT46" i="1" s="1"/>
  <c r="AT45" i="1" s="1"/>
  <c r="AT44" i="1" s="1"/>
  <c r="AU49" i="1"/>
  <c r="AU48" i="1" s="1"/>
  <c r="AU47" i="1" s="1"/>
  <c r="AU46" i="1" s="1"/>
  <c r="AU45" i="1" s="1"/>
  <c r="AU44" i="1" s="1"/>
  <c r="AV49" i="1"/>
  <c r="AV48" i="1" s="1"/>
  <c r="AV47" i="1" s="1"/>
  <c r="AV46" i="1" s="1"/>
  <c r="AV45" i="1" s="1"/>
  <c r="AV44" i="1" s="1"/>
  <c r="AW49" i="1"/>
  <c r="AW48" i="1" s="1"/>
  <c r="AW47" i="1" s="1"/>
  <c r="AW46" i="1" s="1"/>
  <c r="AW45" i="1" s="1"/>
  <c r="AW44" i="1" s="1"/>
  <c r="AX49" i="1"/>
  <c r="AY49" i="1"/>
  <c r="AY48" i="1" s="1"/>
  <c r="AY47" i="1" s="1"/>
  <c r="AY46" i="1" s="1"/>
  <c r="AY45" i="1" s="1"/>
  <c r="AY44" i="1" s="1"/>
  <c r="AZ49" i="1"/>
  <c r="AZ48" i="1" s="1"/>
  <c r="AZ47" i="1" s="1"/>
  <c r="AZ46" i="1" s="1"/>
  <c r="AZ45" i="1" s="1"/>
  <c r="AZ44" i="1" s="1"/>
  <c r="BA49" i="1"/>
  <c r="BA48" i="1" s="1"/>
  <c r="BA47" i="1" s="1"/>
  <c r="BA46" i="1" s="1"/>
  <c r="BA45" i="1" s="1"/>
  <c r="BA44" i="1" s="1"/>
  <c r="BB49" i="1"/>
  <c r="BB48" i="1" s="1"/>
  <c r="BB47" i="1" s="1"/>
  <c r="BB46" i="1" s="1"/>
  <c r="BB45" i="1" s="1"/>
  <c r="BB44" i="1" s="1"/>
  <c r="BC49" i="1"/>
  <c r="BC48" i="1" s="1"/>
  <c r="BC47" i="1" s="1"/>
  <c r="BC46" i="1" s="1"/>
  <c r="BC45" i="1" s="1"/>
  <c r="BC44" i="1" s="1"/>
  <c r="BD49" i="1"/>
  <c r="BD48" i="1" s="1"/>
  <c r="BD47" i="1" s="1"/>
  <c r="BD46" i="1" s="1"/>
  <c r="BD45" i="1" s="1"/>
  <c r="BD44" i="1" s="1"/>
  <c r="BE49" i="1"/>
  <c r="BE48" i="1" s="1"/>
  <c r="BE47" i="1" s="1"/>
  <c r="BE46" i="1" s="1"/>
  <c r="BE45" i="1" s="1"/>
  <c r="BE44" i="1" s="1"/>
  <c r="BF49" i="1"/>
  <c r="BF48" i="1" s="1"/>
  <c r="BF47" i="1" s="1"/>
  <c r="BF46" i="1" s="1"/>
  <c r="BF45" i="1" s="1"/>
  <c r="BF44" i="1" s="1"/>
  <c r="BG49" i="1"/>
  <c r="BG48" i="1" s="1"/>
  <c r="BG47" i="1" s="1"/>
  <c r="BG46" i="1" s="1"/>
  <c r="BG45" i="1" s="1"/>
  <c r="BG44" i="1" s="1"/>
  <c r="BH49" i="1"/>
  <c r="BH48" i="1" s="1"/>
  <c r="BH47" i="1" s="1"/>
  <c r="BH46" i="1" s="1"/>
  <c r="BH45" i="1" s="1"/>
  <c r="BH44" i="1" s="1"/>
  <c r="BI49" i="1"/>
  <c r="BI48" i="1" s="1"/>
  <c r="BI47" i="1" s="1"/>
  <c r="BI46" i="1" s="1"/>
  <c r="BI45" i="1" s="1"/>
  <c r="BI44" i="1" s="1"/>
  <c r="BJ49" i="1"/>
  <c r="BJ48" i="1" s="1"/>
  <c r="BJ47" i="1" s="1"/>
  <c r="BJ46" i="1" s="1"/>
  <c r="BJ45" i="1" s="1"/>
  <c r="BJ44" i="1" s="1"/>
  <c r="BK49" i="1"/>
  <c r="BK48" i="1" s="1"/>
  <c r="BK47" i="1" s="1"/>
  <c r="BK46" i="1" s="1"/>
  <c r="BK45" i="1" s="1"/>
  <c r="BK44" i="1" s="1"/>
  <c r="BL49" i="1"/>
  <c r="BL48" i="1" s="1"/>
  <c r="BL47" i="1" s="1"/>
  <c r="BL46" i="1" s="1"/>
  <c r="BL45" i="1" s="1"/>
  <c r="BL44" i="1" s="1"/>
  <c r="BM49" i="1"/>
  <c r="BM48" i="1" s="1"/>
  <c r="BM47" i="1" s="1"/>
  <c r="BM46" i="1" s="1"/>
  <c r="BM45" i="1" s="1"/>
  <c r="BM44" i="1" s="1"/>
  <c r="BN49" i="1"/>
  <c r="BN48" i="1" s="1"/>
  <c r="BN47" i="1" s="1"/>
  <c r="BN46" i="1" s="1"/>
  <c r="BN45" i="1" s="1"/>
  <c r="BN44" i="1" s="1"/>
  <c r="BO49" i="1"/>
  <c r="BO48" i="1" s="1"/>
  <c r="BO47" i="1" s="1"/>
  <c r="BO46" i="1" s="1"/>
  <c r="BO45" i="1" s="1"/>
  <c r="BO44" i="1" s="1"/>
  <c r="BP49" i="1"/>
  <c r="BP48" i="1" s="1"/>
  <c r="BP47" i="1" s="1"/>
  <c r="BP46" i="1" s="1"/>
  <c r="BP45" i="1" s="1"/>
  <c r="BP44" i="1" s="1"/>
  <c r="BQ49" i="1"/>
  <c r="BQ48" i="1" s="1"/>
  <c r="BQ47" i="1" s="1"/>
  <c r="BQ46" i="1" s="1"/>
  <c r="BQ45" i="1" s="1"/>
  <c r="BQ44" i="1" s="1"/>
  <c r="BR49" i="1"/>
  <c r="BR48" i="1" s="1"/>
  <c r="BR47" i="1" s="1"/>
  <c r="BR46" i="1" s="1"/>
  <c r="BR45" i="1" s="1"/>
  <c r="BR44" i="1" s="1"/>
  <c r="BS49" i="1"/>
  <c r="BS48" i="1" s="1"/>
  <c r="BS47" i="1" s="1"/>
  <c r="BS46" i="1" s="1"/>
  <c r="BS45" i="1" s="1"/>
  <c r="BS44" i="1" s="1"/>
  <c r="BT49" i="1"/>
  <c r="BT48" i="1" s="1"/>
  <c r="BT47" i="1" s="1"/>
  <c r="BT46" i="1" s="1"/>
  <c r="BT45" i="1" s="1"/>
  <c r="BT44" i="1" s="1"/>
  <c r="BU49" i="1"/>
  <c r="BU48" i="1" s="1"/>
  <c r="BU47" i="1" s="1"/>
  <c r="BU46" i="1" s="1"/>
  <c r="BU45" i="1" s="1"/>
  <c r="BU44" i="1" s="1"/>
  <c r="BV49" i="1"/>
  <c r="BV48" i="1" s="1"/>
  <c r="BV47" i="1" s="1"/>
  <c r="BV46" i="1" s="1"/>
  <c r="BV45" i="1" s="1"/>
  <c r="BV44" i="1" s="1"/>
  <c r="BW49" i="1"/>
  <c r="BW48" i="1" s="1"/>
  <c r="BW47" i="1" s="1"/>
  <c r="BW46" i="1" s="1"/>
  <c r="BW45" i="1" s="1"/>
  <c r="BW44" i="1" s="1"/>
  <c r="BX49" i="1"/>
  <c r="BX48" i="1" s="1"/>
  <c r="BX47" i="1" s="1"/>
  <c r="BX46" i="1" s="1"/>
  <c r="BX45" i="1" s="1"/>
  <c r="BX44" i="1" s="1"/>
  <c r="BY49" i="1"/>
  <c r="BY48" i="1" s="1"/>
  <c r="BY47" i="1" s="1"/>
  <c r="BY46" i="1" s="1"/>
  <c r="BY45" i="1" s="1"/>
  <c r="BY44" i="1" s="1"/>
  <c r="BZ49" i="1"/>
  <c r="BZ48" i="1" s="1"/>
  <c r="BZ47" i="1" s="1"/>
  <c r="BZ46" i="1" s="1"/>
  <c r="BZ45" i="1" s="1"/>
  <c r="BZ44" i="1" s="1"/>
  <c r="CA49" i="1"/>
  <c r="CA48" i="1" s="1"/>
  <c r="CA47" i="1" s="1"/>
  <c r="CA46" i="1" s="1"/>
  <c r="CA45" i="1" s="1"/>
  <c r="CA44" i="1" s="1"/>
  <c r="CB49" i="1"/>
  <c r="CB48" i="1" s="1"/>
  <c r="CB47" i="1" s="1"/>
  <c r="CB46" i="1" s="1"/>
  <c r="CB45" i="1" s="1"/>
  <c r="CB44" i="1" s="1"/>
  <c r="CC49" i="1"/>
  <c r="CC48" i="1" s="1"/>
  <c r="CC47" i="1" s="1"/>
  <c r="CC46" i="1" s="1"/>
  <c r="CC45" i="1" s="1"/>
  <c r="CC44" i="1" s="1"/>
  <c r="CD49" i="1"/>
  <c r="CD48" i="1" s="1"/>
  <c r="CD47" i="1" s="1"/>
  <c r="CD46" i="1" s="1"/>
  <c r="CD45" i="1" s="1"/>
  <c r="CD44" i="1" s="1"/>
  <c r="CE49" i="1"/>
  <c r="CE48" i="1" s="1"/>
  <c r="CE47" i="1" s="1"/>
  <c r="CE46" i="1" s="1"/>
  <c r="CE45" i="1" s="1"/>
  <c r="CE44" i="1" s="1"/>
  <c r="CF49" i="1"/>
  <c r="CF48" i="1" s="1"/>
  <c r="CF47" i="1" s="1"/>
  <c r="CF46" i="1" s="1"/>
  <c r="CF45" i="1" s="1"/>
  <c r="CF44" i="1" s="1"/>
  <c r="CH49" i="1"/>
  <c r="CH48" i="1" s="1"/>
  <c r="CH47" i="1" s="1"/>
  <c r="CH46" i="1" s="1"/>
  <c r="CH45" i="1" s="1"/>
  <c r="CH44" i="1" s="1"/>
  <c r="CI49" i="1"/>
  <c r="CI48" i="1" s="1"/>
  <c r="CI47" i="1" s="1"/>
  <c r="CI46" i="1" s="1"/>
  <c r="CI45" i="1" s="1"/>
  <c r="CI44" i="1" s="1"/>
  <c r="CJ49" i="1"/>
  <c r="CJ48" i="1" s="1"/>
  <c r="CJ47" i="1" s="1"/>
  <c r="CJ46" i="1" s="1"/>
  <c r="CJ45" i="1" s="1"/>
  <c r="CJ44" i="1" s="1"/>
  <c r="CK49" i="1"/>
  <c r="CK48" i="1" s="1"/>
  <c r="CK47" i="1" s="1"/>
  <c r="CK46" i="1" s="1"/>
  <c r="CK45" i="1" s="1"/>
  <c r="CK44" i="1" s="1"/>
  <c r="AN54" i="1"/>
  <c r="AO54" i="1"/>
  <c r="AP54" i="1"/>
  <c r="AQ54" i="1"/>
  <c r="AR54" i="1"/>
  <c r="AS54" i="1"/>
  <c r="AT54" i="1"/>
  <c r="AU54" i="1"/>
  <c r="AV54" i="1"/>
  <c r="AW54" i="1"/>
  <c r="BA54" i="1"/>
  <c r="BC54" i="1"/>
  <c r="BF54" i="1"/>
  <c r="BH54" i="1"/>
  <c r="BK54" i="1"/>
  <c r="BM54" i="1"/>
  <c r="BP54" i="1"/>
  <c r="BR54" i="1"/>
  <c r="BU54" i="1"/>
  <c r="BW54" i="1"/>
  <c r="BZ54" i="1"/>
  <c r="CB54" i="1"/>
  <c r="CE54" i="1"/>
  <c r="CH54" i="1"/>
  <c r="CI54" i="1"/>
  <c r="CJ54" i="1"/>
  <c r="CK54" i="1"/>
  <c r="AO36" i="1"/>
  <c r="AO33" i="1" s="1"/>
  <c r="AP36" i="1"/>
  <c r="AP33" i="1" s="1"/>
  <c r="AQ36" i="1"/>
  <c r="AR36" i="1"/>
  <c r="AS36" i="1"/>
  <c r="AS33" i="1" s="1"/>
  <c r="AT36" i="1"/>
  <c r="AT33" i="1" s="1"/>
  <c r="AU36" i="1"/>
  <c r="AU33" i="1" s="1"/>
  <c r="AV36" i="1"/>
  <c r="AV33" i="1" s="1"/>
  <c r="AW36" i="1"/>
  <c r="AW33" i="1" s="1"/>
  <c r="BC36" i="1"/>
  <c r="BC33" i="1" s="1"/>
  <c r="BD36" i="1"/>
  <c r="BD33" i="1" s="1"/>
  <c r="BE36" i="1"/>
  <c r="BE33" i="1" s="1"/>
  <c r="BF36" i="1"/>
  <c r="BF33" i="1" s="1"/>
  <c r="BG36" i="1"/>
  <c r="BG33" i="1" s="1"/>
  <c r="BM36" i="1"/>
  <c r="BM33" i="1" s="1"/>
  <c r="BN36" i="1"/>
  <c r="BN33" i="1" s="1"/>
  <c r="BO36" i="1"/>
  <c r="BO33" i="1" s="1"/>
  <c r="BP36" i="1"/>
  <c r="BP33" i="1" s="1"/>
  <c r="BQ36" i="1"/>
  <c r="BQ33" i="1" s="1"/>
  <c r="BR36" i="1"/>
  <c r="BR33" i="1" s="1"/>
  <c r="BS36" i="1"/>
  <c r="BS33" i="1" s="1"/>
  <c r="BT36" i="1"/>
  <c r="BT33" i="1" s="1"/>
  <c r="BU36" i="1"/>
  <c r="BU33" i="1" s="1"/>
  <c r="BV36" i="1"/>
  <c r="BV33" i="1" s="1"/>
  <c r="BX36" i="1"/>
  <c r="BX33" i="1" s="1"/>
  <c r="BY36" i="1"/>
  <c r="BY33" i="1" s="1"/>
  <c r="BZ36" i="1"/>
  <c r="BZ33" i="1" s="1"/>
  <c r="CA36" i="1"/>
  <c r="CA33" i="1" s="1"/>
  <c r="CC36" i="1"/>
  <c r="CC33" i="1" s="1"/>
  <c r="CD36" i="1"/>
  <c r="CD33" i="1" s="1"/>
  <c r="CE36" i="1"/>
  <c r="CE33" i="1" s="1"/>
  <c r="CF36" i="1"/>
  <c r="CF33" i="1" s="1"/>
  <c r="CH36" i="1"/>
  <c r="CH33" i="1" s="1"/>
  <c r="CI36" i="1"/>
  <c r="CI33" i="1" s="1"/>
  <c r="CJ36" i="1"/>
  <c r="CJ33" i="1" s="1"/>
  <c r="CK36" i="1"/>
  <c r="CK33" i="1" s="1"/>
  <c r="CM42" i="1"/>
  <c r="CN42" i="1"/>
  <c r="CM43" i="1"/>
  <c r="CN43" i="1"/>
  <c r="CM50" i="1"/>
  <c r="CN50" i="1"/>
  <c r="CM51" i="1"/>
  <c r="CN51" i="1"/>
  <c r="CM52" i="1"/>
  <c r="CN52" i="1"/>
  <c r="CM109" i="1"/>
  <c r="CM29" i="1" s="1"/>
  <c r="CN109" i="1"/>
  <c r="CN29" i="1" s="1"/>
  <c r="AJ60" i="1"/>
  <c r="AK60" i="1"/>
  <c r="AL60" i="1"/>
  <c r="AM60" i="1"/>
  <c r="AI60" i="1"/>
  <c r="AI54" i="1"/>
  <c r="AI109" i="1"/>
  <c r="AJ109" i="1"/>
  <c r="AJ29" i="1" s="1"/>
  <c r="AK109" i="1"/>
  <c r="AK29" i="1" s="1"/>
  <c r="AL109" i="1"/>
  <c r="AL29" i="1" s="1"/>
  <c r="AM109" i="1"/>
  <c r="AM29" i="1" s="1"/>
  <c r="AI82" i="1"/>
  <c r="AJ82" i="1"/>
  <c r="AJ81" i="1" s="1"/>
  <c r="AK82" i="1"/>
  <c r="AK81" i="1" s="1"/>
  <c r="AL82" i="1"/>
  <c r="AL81" i="1" s="1"/>
  <c r="AM82" i="1"/>
  <c r="AM81" i="1" s="1"/>
  <c r="AI76" i="1"/>
  <c r="AJ76" i="1"/>
  <c r="AK76" i="1"/>
  <c r="AL76" i="1"/>
  <c r="AM76" i="1"/>
  <c r="AI56" i="1"/>
  <c r="AJ56" i="1"/>
  <c r="AK56" i="1"/>
  <c r="AL56" i="1"/>
  <c r="AM56" i="1"/>
  <c r="AL54" i="1"/>
  <c r="AI41" i="1"/>
  <c r="AJ41" i="1"/>
  <c r="AK41" i="1"/>
  <c r="AL41" i="1"/>
  <c r="AM41" i="1"/>
  <c r="AI49" i="1"/>
  <c r="AJ49" i="1"/>
  <c r="AJ48" i="1" s="1"/>
  <c r="AJ47" i="1" s="1"/>
  <c r="AJ46" i="1" s="1"/>
  <c r="AJ45" i="1" s="1"/>
  <c r="AJ44" i="1" s="1"/>
  <c r="AK49" i="1"/>
  <c r="AK48" i="1" s="1"/>
  <c r="AK47" i="1" s="1"/>
  <c r="AK46" i="1" s="1"/>
  <c r="AK45" i="1" s="1"/>
  <c r="AK44" i="1" s="1"/>
  <c r="AL49" i="1"/>
  <c r="AL48" i="1" s="1"/>
  <c r="AL47" i="1" s="1"/>
  <c r="AL46" i="1" s="1"/>
  <c r="AL45" i="1" s="1"/>
  <c r="AL44" i="1" s="1"/>
  <c r="AM49" i="1"/>
  <c r="AM48" i="1" s="1"/>
  <c r="AM47" i="1" s="1"/>
  <c r="AM46" i="1" s="1"/>
  <c r="AM45" i="1" s="1"/>
  <c r="AM44" i="1" s="1"/>
  <c r="AJ54" i="1"/>
  <c r="AK54" i="1"/>
  <c r="AM54" i="1"/>
  <c r="AI36" i="1"/>
  <c r="AJ36" i="1"/>
  <c r="AJ33" i="1" s="1"/>
  <c r="AK36" i="1"/>
  <c r="AK33" i="1" s="1"/>
  <c r="AL36" i="1"/>
  <c r="AL33" i="1" s="1"/>
  <c r="AM36" i="1"/>
  <c r="AM33" i="1" s="1"/>
  <c r="AB76" i="1"/>
  <c r="AC58" i="1"/>
  <c r="AC25" i="1" s="1"/>
  <c r="Z109" i="1"/>
  <c r="Z29" i="1" s="1"/>
  <c r="AA109" i="1"/>
  <c r="AA29" i="1" s="1"/>
  <c r="AB109" i="1"/>
  <c r="AB29" i="1" s="1"/>
  <c r="AC109" i="1"/>
  <c r="AC29" i="1" s="1"/>
  <c r="AD109" i="1"/>
  <c r="AE109" i="1"/>
  <c r="AE29" i="1" s="1"/>
  <c r="AF109" i="1"/>
  <c r="AF29" i="1" s="1"/>
  <c r="AG109" i="1"/>
  <c r="AG29" i="1" s="1"/>
  <c r="AH109" i="1"/>
  <c r="AH29" i="1" s="1"/>
  <c r="Z82" i="1"/>
  <c r="Z81" i="1" s="1"/>
  <c r="AA82" i="1"/>
  <c r="AA81" i="1" s="1"/>
  <c r="AB82" i="1"/>
  <c r="AB81" i="1" s="1"/>
  <c r="AC82" i="1"/>
  <c r="AC81" i="1" s="1"/>
  <c r="AD82" i="1"/>
  <c r="AE82" i="1"/>
  <c r="AE81" i="1" s="1"/>
  <c r="AF82" i="1"/>
  <c r="AF81" i="1" s="1"/>
  <c r="AG82" i="1"/>
  <c r="AG81" i="1" s="1"/>
  <c r="AH82" i="1"/>
  <c r="AH81" i="1" s="1"/>
  <c r="Z76" i="1"/>
  <c r="AA76" i="1"/>
  <c r="AC76" i="1"/>
  <c r="AD76" i="1"/>
  <c r="AE76" i="1"/>
  <c r="AF76" i="1"/>
  <c r="AG76" i="1"/>
  <c r="AH76" i="1"/>
  <c r="Z58" i="1"/>
  <c r="Z25" i="1" s="1"/>
  <c r="AA58" i="1"/>
  <c r="AA25" i="1" s="1"/>
  <c r="AB58" i="1"/>
  <c r="AB25" i="1" s="1"/>
  <c r="AD58" i="1"/>
  <c r="AD25" i="1" s="1"/>
  <c r="AE58" i="1"/>
  <c r="AE25" i="1" s="1"/>
  <c r="AF58" i="1"/>
  <c r="AF25" i="1" s="1"/>
  <c r="AG58" i="1"/>
  <c r="Z60" i="1"/>
  <c r="Z59" i="1" s="1"/>
  <c r="AA60" i="1"/>
  <c r="AA59" i="1" s="1"/>
  <c r="AB60" i="1"/>
  <c r="AB59" i="1" s="1"/>
  <c r="AC60" i="1"/>
  <c r="AC59" i="1" s="1"/>
  <c r="AD60" i="1"/>
  <c r="AE60" i="1"/>
  <c r="AE59" i="1" s="1"/>
  <c r="AF60" i="1"/>
  <c r="AF59" i="1" s="1"/>
  <c r="AG60" i="1"/>
  <c r="Z56" i="1"/>
  <c r="AA56" i="1"/>
  <c r="AB56" i="1"/>
  <c r="AC56" i="1"/>
  <c r="AD56" i="1"/>
  <c r="AE56" i="1"/>
  <c r="AF56" i="1"/>
  <c r="AG56" i="1"/>
  <c r="Z41" i="1"/>
  <c r="AA41" i="1"/>
  <c r="AB41" i="1"/>
  <c r="AC41" i="1"/>
  <c r="AD41" i="1"/>
  <c r="AE41" i="1"/>
  <c r="AF41" i="1"/>
  <c r="AG41" i="1"/>
  <c r="Z49" i="1"/>
  <c r="Z48" i="1" s="1"/>
  <c r="Z47" i="1" s="1"/>
  <c r="Z46" i="1" s="1"/>
  <c r="Z45" i="1" s="1"/>
  <c r="Z44" i="1" s="1"/>
  <c r="AA49" i="1"/>
  <c r="AA48" i="1" s="1"/>
  <c r="AA47" i="1" s="1"/>
  <c r="AA46" i="1" s="1"/>
  <c r="AA45" i="1" s="1"/>
  <c r="AA44" i="1" s="1"/>
  <c r="AB49" i="1"/>
  <c r="AB48" i="1" s="1"/>
  <c r="AB47" i="1" s="1"/>
  <c r="AB46" i="1" s="1"/>
  <c r="AB45" i="1" s="1"/>
  <c r="AB44" i="1" s="1"/>
  <c r="AC49" i="1"/>
  <c r="AC48" i="1" s="1"/>
  <c r="AC47" i="1" s="1"/>
  <c r="AC46" i="1" s="1"/>
  <c r="AC45" i="1" s="1"/>
  <c r="AC44" i="1" s="1"/>
  <c r="AD49" i="1"/>
  <c r="AE49" i="1"/>
  <c r="AE48" i="1" s="1"/>
  <c r="AE47" i="1" s="1"/>
  <c r="AE46" i="1" s="1"/>
  <c r="AE45" i="1" s="1"/>
  <c r="AE44" i="1" s="1"/>
  <c r="AF49" i="1"/>
  <c r="AF48" i="1" s="1"/>
  <c r="AF47" i="1" s="1"/>
  <c r="AF46" i="1" s="1"/>
  <c r="AF45" i="1" s="1"/>
  <c r="AF44" i="1" s="1"/>
  <c r="AG49" i="1"/>
  <c r="AG48" i="1" s="1"/>
  <c r="AG47" i="1" s="1"/>
  <c r="AG46" i="1" s="1"/>
  <c r="AG45" i="1" s="1"/>
  <c r="AG44" i="1" s="1"/>
  <c r="Z54" i="1"/>
  <c r="AA54" i="1"/>
  <c r="AB54" i="1"/>
  <c r="AC54" i="1"/>
  <c r="AD54" i="1"/>
  <c r="AD53" i="1" s="1"/>
  <c r="AE54" i="1"/>
  <c r="AF54" i="1"/>
  <c r="AG54" i="1"/>
  <c r="Z36" i="1"/>
  <c r="Z33" i="1" s="1"/>
  <c r="AA36" i="1"/>
  <c r="AA33" i="1" s="1"/>
  <c r="AB36" i="1"/>
  <c r="AB33" i="1" s="1"/>
  <c r="AC36" i="1"/>
  <c r="AC33" i="1" s="1"/>
  <c r="AD36" i="1"/>
  <c r="AE36" i="1"/>
  <c r="AE33" i="1" s="1"/>
  <c r="AF36" i="1"/>
  <c r="AF33" i="1" s="1"/>
  <c r="AG36" i="1"/>
  <c r="AG33" i="1" s="1"/>
  <c r="Y58" i="1"/>
  <c r="Y25" i="1" s="1"/>
  <c r="Y36" i="1"/>
  <c r="Y33" i="1" s="1"/>
  <c r="Y54" i="1"/>
  <c r="Y56" i="1"/>
  <c r="AH60" i="1"/>
  <c r="Y60" i="1"/>
  <c r="Y76" i="1"/>
  <c r="Y82" i="1"/>
  <c r="Y81" i="1" s="1"/>
  <c r="Y109" i="1"/>
  <c r="Y29" i="1" s="1"/>
  <c r="AI81" i="1" l="1"/>
  <c r="AR29" i="1"/>
  <c r="AQ33" i="1"/>
  <c r="BV59" i="1"/>
  <c r="AV59" i="1"/>
  <c r="AV58" i="1" s="1"/>
  <c r="AV25" i="1" s="1"/>
  <c r="AP59" i="1"/>
  <c r="AP58" i="1" s="1"/>
  <c r="AP25" i="1" s="1"/>
  <c r="AD29" i="1"/>
  <c r="CJ53" i="1"/>
  <c r="AR81" i="1"/>
  <c r="AR33" i="1"/>
  <c r="BA29" i="1"/>
  <c r="BA81" i="1"/>
  <c r="AS48" i="1"/>
  <c r="CG49" i="1"/>
  <c r="CG54" i="1"/>
  <c r="CO54" i="1"/>
  <c r="AR48" i="1"/>
  <c r="CP49" i="1"/>
  <c r="CG41" i="1"/>
  <c r="CP56" i="1"/>
  <c r="AQ48" i="1"/>
  <c r="CO49" i="1"/>
  <c r="CP41" i="1"/>
  <c r="CO41" i="1"/>
  <c r="AG25" i="1"/>
  <c r="AG59" i="1"/>
  <c r="CI53" i="1"/>
  <c r="CI32" i="1" s="1"/>
  <c r="CI24" i="1" s="1"/>
  <c r="AN36" i="1"/>
  <c r="AN33" i="1" s="1"/>
  <c r="BQ59" i="1"/>
  <c r="AW59" i="1"/>
  <c r="AW58" i="1" s="1"/>
  <c r="AW25" i="1" s="1"/>
  <c r="AQ59" i="1"/>
  <c r="AX29" i="1"/>
  <c r="AX48" i="1"/>
  <c r="CK59" i="1"/>
  <c r="CK58" i="1" s="1"/>
  <c r="CK25" i="1" s="1"/>
  <c r="BN59" i="1"/>
  <c r="X83" i="1"/>
  <c r="BZ53" i="1"/>
  <c r="BZ32" i="1" s="1"/>
  <c r="BZ24" i="1" s="1"/>
  <c r="CA59" i="1"/>
  <c r="CA58" i="1" s="1"/>
  <c r="CA25" i="1" s="1"/>
  <c r="X69" i="1"/>
  <c r="AI29" i="1"/>
  <c r="BO59" i="1"/>
  <c r="AS59" i="1"/>
  <c r="AS58" i="1" s="1"/>
  <c r="AS25" i="1" s="1"/>
  <c r="U67" i="1"/>
  <c r="X77" i="1"/>
  <c r="AN76" i="1"/>
  <c r="CF59" i="1"/>
  <c r="CF58" i="1" s="1"/>
  <c r="CF25" i="1" s="1"/>
  <c r="X37" i="1"/>
  <c r="X36" i="1" s="1"/>
  <c r="X33" i="1" s="1"/>
  <c r="U79" i="1"/>
  <c r="CH53" i="1"/>
  <c r="CH32" i="1" s="1"/>
  <c r="CH24" i="1" s="1"/>
  <c r="AI33" i="1"/>
  <c r="AS53" i="1"/>
  <c r="AI53" i="1"/>
  <c r="AN48" i="1"/>
  <c r="AI48" i="1"/>
  <c r="BU53" i="1"/>
  <c r="BU32" i="1" s="1"/>
  <c r="BU24" i="1" s="1"/>
  <c r="AD81" i="1"/>
  <c r="X41" i="1"/>
  <c r="BR53" i="1"/>
  <c r="BR32" i="1" s="1"/>
  <c r="BR24" i="1" s="1"/>
  <c r="AR53" i="1"/>
  <c r="AC53" i="1"/>
  <c r="AC32" i="1" s="1"/>
  <c r="CN49" i="1"/>
  <c r="AW53" i="1"/>
  <c r="AW32" i="1" s="1"/>
  <c r="AQ53" i="1"/>
  <c r="AN60" i="1"/>
  <c r="AL59" i="1"/>
  <c r="AL58" i="1" s="1"/>
  <c r="AL25" i="1" s="1"/>
  <c r="BC53" i="1"/>
  <c r="BC32" i="1" s="1"/>
  <c r="BC24" i="1" s="1"/>
  <c r="AK59" i="1"/>
  <c r="AK58" i="1" s="1"/>
  <c r="AK25" i="1" s="1"/>
  <c r="AK53" i="1"/>
  <c r="AK32" i="1" s="1"/>
  <c r="AK24" i="1" s="1"/>
  <c r="AJ59" i="1"/>
  <c r="AJ58" i="1" s="1"/>
  <c r="AJ25" i="1" s="1"/>
  <c r="AJ53" i="1"/>
  <c r="AJ32" i="1" s="1"/>
  <c r="AJ24" i="1" s="1"/>
  <c r="AL53" i="1"/>
  <c r="AL32" i="1" s="1"/>
  <c r="AL24" i="1" s="1"/>
  <c r="AI59" i="1"/>
  <c r="BF53" i="1"/>
  <c r="BF32" i="1" s="1"/>
  <c r="BF24" i="1" s="1"/>
  <c r="AM59" i="1"/>
  <c r="AM58" i="1" s="1"/>
  <c r="AM25" i="1" s="1"/>
  <c r="AT53" i="1"/>
  <c r="AT32" i="1" s="1"/>
  <c r="AT24" i="1" s="1"/>
  <c r="AV53" i="1"/>
  <c r="AV32" i="1" s="1"/>
  <c r="AV24" i="1" s="1"/>
  <c r="AP53" i="1"/>
  <c r="AP32" i="1" s="1"/>
  <c r="BP53" i="1"/>
  <c r="BP32" i="1" s="1"/>
  <c r="BP24" i="1" s="1"/>
  <c r="BE59" i="1"/>
  <c r="AE53" i="1"/>
  <c r="AE32" i="1" s="1"/>
  <c r="AG53" i="1"/>
  <c r="AG32" i="1" s="1"/>
  <c r="AA53" i="1"/>
  <c r="AA32" i="1" s="1"/>
  <c r="CN41" i="1"/>
  <c r="BY59" i="1"/>
  <c r="BY58" i="1" s="1"/>
  <c r="BY25" i="1" s="1"/>
  <c r="BG59" i="1"/>
  <c r="AD33" i="1"/>
  <c r="AR59" i="1"/>
  <c r="AF53" i="1"/>
  <c r="AF32" i="1" s="1"/>
  <c r="Z53" i="1"/>
  <c r="Z32" i="1" s="1"/>
  <c r="AM53" i="1"/>
  <c r="AM32" i="1" s="1"/>
  <c r="AM24" i="1" s="1"/>
  <c r="CM49" i="1"/>
  <c r="CI59" i="1"/>
  <c r="CI58" i="1" s="1"/>
  <c r="CI25" i="1" s="1"/>
  <c r="CC59" i="1"/>
  <c r="CC58" i="1" s="1"/>
  <c r="CC25" i="1" s="1"/>
  <c r="BD59" i="1"/>
  <c r="BA59" i="1"/>
  <c r="AD48" i="1"/>
  <c r="X49" i="1"/>
  <c r="AB53" i="1"/>
  <c r="AB32" i="1" s="1"/>
  <c r="AD59" i="1"/>
  <c r="CH59" i="1"/>
  <c r="CH58" i="1" s="1"/>
  <c r="CH25" i="1" s="1"/>
  <c r="AU59" i="1"/>
  <c r="AU58" i="1" s="1"/>
  <c r="AU25" i="1" s="1"/>
  <c r="AO59" i="1"/>
  <c r="AO58" i="1" s="1"/>
  <c r="AO25" i="1" s="1"/>
  <c r="AN82" i="1"/>
  <c r="AN81" i="1" s="1"/>
  <c r="AN53" i="1"/>
  <c r="CJ59" i="1"/>
  <c r="CJ58" i="1" s="1"/>
  <c r="CJ25" i="1" s="1"/>
  <c r="CD59" i="1"/>
  <c r="CD58" i="1" s="1"/>
  <c r="CD25" i="1" s="1"/>
  <c r="BX59" i="1"/>
  <c r="BX58" i="1" s="1"/>
  <c r="BX25" i="1" s="1"/>
  <c r="AT59" i="1"/>
  <c r="AT58" i="1" s="1"/>
  <c r="AT25" i="1" s="1"/>
  <c r="CK53" i="1"/>
  <c r="CK32" i="1" s="1"/>
  <c r="CE53" i="1"/>
  <c r="CE32" i="1" s="1"/>
  <c r="CE24" i="1" s="1"/>
  <c r="BM53" i="1"/>
  <c r="BM32" i="1" s="1"/>
  <c r="BM24" i="1" s="1"/>
  <c r="BA53" i="1"/>
  <c r="AU53" i="1"/>
  <c r="AU32" i="1" s="1"/>
  <c r="AU24" i="1" s="1"/>
  <c r="AO53" i="1"/>
  <c r="AO32" i="1" s="1"/>
  <c r="AO24" i="1" s="1"/>
  <c r="CJ32" i="1"/>
  <c r="CM41" i="1"/>
  <c r="CN48" i="1"/>
  <c r="CM48" i="1"/>
  <c r="BA58" i="1" l="1"/>
  <c r="BA25" i="1" s="1"/>
  <c r="CL49" i="1"/>
  <c r="AQ58" i="1"/>
  <c r="AR58" i="1"/>
  <c r="AQ47" i="1"/>
  <c r="CO48" i="1"/>
  <c r="AR47" i="1"/>
  <c r="CP48" i="1"/>
  <c r="AS47" i="1"/>
  <c r="CG48" i="1"/>
  <c r="CL41" i="1"/>
  <c r="CI23" i="1"/>
  <c r="CH23" i="1"/>
  <c r="AL23" i="1"/>
  <c r="AX47" i="1"/>
  <c r="AJ23" i="1"/>
  <c r="AO23" i="1"/>
  <c r="AV23" i="1"/>
  <c r="AU23" i="1"/>
  <c r="AM23" i="1"/>
  <c r="AT23" i="1"/>
  <c r="AN59" i="1"/>
  <c r="Z31" i="1"/>
  <c r="Z24" i="1"/>
  <c r="CJ24" i="1"/>
  <c r="CJ23" i="1" s="1"/>
  <c r="AK23" i="1"/>
  <c r="AW31" i="1"/>
  <c r="AW24" i="1"/>
  <c r="AW23" i="1" s="1"/>
  <c r="X79" i="1"/>
  <c r="U76" i="1"/>
  <c r="AE31" i="1"/>
  <c r="AE24" i="1"/>
  <c r="AF31" i="1"/>
  <c r="AF24" i="1"/>
  <c r="AP31" i="1"/>
  <c r="AP24" i="1"/>
  <c r="AP23" i="1" s="1"/>
  <c r="AA31" i="1"/>
  <c r="AA24" i="1"/>
  <c r="AI58" i="1"/>
  <c r="CK24" i="1"/>
  <c r="CK23" i="1" s="1"/>
  <c r="AC31" i="1"/>
  <c r="AC24" i="1"/>
  <c r="AB31" i="1"/>
  <c r="AB24" i="1"/>
  <c r="X67" i="1"/>
  <c r="U60" i="1"/>
  <c r="AK31" i="1"/>
  <c r="AI47" i="1"/>
  <c r="AN47" i="1"/>
  <c r="AJ31" i="1"/>
  <c r="AM31" i="1"/>
  <c r="AV31" i="1"/>
  <c r="AU31" i="1"/>
  <c r="AL31" i="1"/>
  <c r="AO31" i="1"/>
  <c r="AD47" i="1"/>
  <c r="X48" i="1"/>
  <c r="AT31" i="1"/>
  <c r="CN47" i="1"/>
  <c r="CM47" i="1"/>
  <c r="AR25" i="1" l="1"/>
  <c r="AQ25" i="1"/>
  <c r="AI25" i="1"/>
  <c r="AS46" i="1"/>
  <c r="CG47" i="1"/>
  <c r="AR46" i="1"/>
  <c r="CP47" i="1"/>
  <c r="CL48" i="1"/>
  <c r="AQ46" i="1"/>
  <c r="CO47" i="1"/>
  <c r="AG24" i="1"/>
  <c r="AG31" i="1"/>
  <c r="AX46" i="1"/>
  <c r="U59" i="1"/>
  <c r="U58" i="1" s="1"/>
  <c r="AI46" i="1"/>
  <c r="AN58" i="1"/>
  <c r="AN46" i="1"/>
  <c r="AD46" i="1"/>
  <c r="X47" i="1"/>
  <c r="CN46" i="1"/>
  <c r="CN45" i="1" s="1"/>
  <c r="CN44" i="1" s="1"/>
  <c r="CM46" i="1"/>
  <c r="CM45" i="1" s="1"/>
  <c r="CM44" i="1" s="1"/>
  <c r="AH59" i="1"/>
  <c r="AH49" i="1"/>
  <c r="AH41" i="1"/>
  <c r="AH36" i="1"/>
  <c r="AB108" i="1"/>
  <c r="AA108" i="1"/>
  <c r="Y108" i="1"/>
  <c r="AB107" i="1"/>
  <c r="AA107" i="1"/>
  <c r="Y107" i="1"/>
  <c r="AB106" i="1"/>
  <c r="AG106" i="1" s="1"/>
  <c r="AA106" i="1"/>
  <c r="AF106" i="1" s="1"/>
  <c r="Y106" i="1"/>
  <c r="AD106" i="1" s="1"/>
  <c r="AB105" i="1"/>
  <c r="AG105" i="1" s="1"/>
  <c r="AA105" i="1"/>
  <c r="AF105" i="1" s="1"/>
  <c r="Y105" i="1"/>
  <c r="AD105" i="1" s="1"/>
  <c r="AB104" i="1"/>
  <c r="AA104" i="1"/>
  <c r="Y104" i="1"/>
  <c r="AB103" i="1"/>
  <c r="AG103" i="1" s="1"/>
  <c r="AA103" i="1"/>
  <c r="AF103" i="1" s="1"/>
  <c r="Y103" i="1"/>
  <c r="AD103" i="1" s="1"/>
  <c r="AB102" i="1"/>
  <c r="AG102" i="1" s="1"/>
  <c r="AA102" i="1"/>
  <c r="AF102" i="1" s="1"/>
  <c r="Y102" i="1"/>
  <c r="AD102" i="1" s="1"/>
  <c r="AB101" i="1"/>
  <c r="AG101" i="1" s="1"/>
  <c r="AA101" i="1"/>
  <c r="AF101" i="1" s="1"/>
  <c r="Y101" i="1"/>
  <c r="AD101" i="1" s="1"/>
  <c r="AB100" i="1"/>
  <c r="AG100" i="1" s="1"/>
  <c r="AA100" i="1"/>
  <c r="AF100" i="1" s="1"/>
  <c r="Y100" i="1"/>
  <c r="AD100" i="1" s="1"/>
  <c r="AB99" i="1"/>
  <c r="AG99" i="1" s="1"/>
  <c r="AA99" i="1"/>
  <c r="AF99" i="1" s="1"/>
  <c r="Y99" i="1"/>
  <c r="AD99" i="1" s="1"/>
  <c r="AB98" i="1"/>
  <c r="AG98" i="1" s="1"/>
  <c r="AA98" i="1"/>
  <c r="AF98" i="1" s="1"/>
  <c r="Y98" i="1"/>
  <c r="AD98" i="1" s="1"/>
  <c r="AB97" i="1"/>
  <c r="AG97" i="1" s="1"/>
  <c r="AA97" i="1"/>
  <c r="AF97" i="1" s="1"/>
  <c r="Y97" i="1"/>
  <c r="AD97" i="1" s="1"/>
  <c r="AB96" i="1"/>
  <c r="AG96" i="1" s="1"/>
  <c r="AA96" i="1"/>
  <c r="AF96" i="1" s="1"/>
  <c r="Y96" i="1"/>
  <c r="AD96" i="1" s="1"/>
  <c r="AB95" i="1"/>
  <c r="AG95" i="1" s="1"/>
  <c r="AA95" i="1"/>
  <c r="AF95" i="1" s="1"/>
  <c r="Y95" i="1"/>
  <c r="AD95" i="1" s="1"/>
  <c r="AB94" i="1"/>
  <c r="AG94" i="1" s="1"/>
  <c r="AA94" i="1"/>
  <c r="AF94" i="1" s="1"/>
  <c r="Y94" i="1"/>
  <c r="AD94" i="1" s="1"/>
  <c r="AB93" i="1"/>
  <c r="AG93" i="1" s="1"/>
  <c r="AA93" i="1"/>
  <c r="AF93" i="1" s="1"/>
  <c r="Y93" i="1"/>
  <c r="AD93" i="1" s="1"/>
  <c r="AB92" i="1"/>
  <c r="AG92" i="1" s="1"/>
  <c r="AA92" i="1"/>
  <c r="AF92" i="1" s="1"/>
  <c r="Y92" i="1"/>
  <c r="AD92" i="1" s="1"/>
  <c r="AA89" i="1"/>
  <c r="AF89" i="1" s="1"/>
  <c r="Y89" i="1"/>
  <c r="AD89" i="1" s="1"/>
  <c r="Y59" i="1"/>
  <c r="Y49" i="1"/>
  <c r="Y48" i="1" s="1"/>
  <c r="Y47" i="1" s="1"/>
  <c r="Y46" i="1" s="1"/>
  <c r="Y45" i="1" s="1"/>
  <c r="Y44" i="1" s="1"/>
  <c r="Y41" i="1"/>
  <c r="CL47" i="1" l="1"/>
  <c r="X97" i="1"/>
  <c r="X103" i="1"/>
  <c r="X89" i="1"/>
  <c r="X95" i="1"/>
  <c r="X99" i="1"/>
  <c r="X105" i="1"/>
  <c r="AH48" i="1"/>
  <c r="X93" i="1"/>
  <c r="X101" i="1"/>
  <c r="X92" i="1"/>
  <c r="X94" i="1"/>
  <c r="X96" i="1"/>
  <c r="X98" i="1"/>
  <c r="X100" i="1"/>
  <c r="X102" i="1"/>
  <c r="X106" i="1"/>
  <c r="AS45" i="1"/>
  <c r="CG46" i="1"/>
  <c r="AQ45" i="1"/>
  <c r="CO46" i="1"/>
  <c r="AR45" i="1"/>
  <c r="CP46" i="1"/>
  <c r="AH33" i="1"/>
  <c r="X59" i="1"/>
  <c r="AX45" i="1"/>
  <c r="AN25" i="1"/>
  <c r="AG104" i="1"/>
  <c r="AG26" i="1" s="1"/>
  <c r="AB26" i="1"/>
  <c r="AG108" i="1"/>
  <c r="AG28" i="1" s="1"/>
  <c r="AB28" i="1"/>
  <c r="AD104" i="1"/>
  <c r="Y26" i="1"/>
  <c r="AD107" i="1"/>
  <c r="Y27" i="1"/>
  <c r="AF108" i="1"/>
  <c r="AF28" i="1" s="1"/>
  <c r="AA28" i="1"/>
  <c r="AF107" i="1"/>
  <c r="AF27" i="1" s="1"/>
  <c r="AA27" i="1"/>
  <c r="X58" i="1"/>
  <c r="X25" i="1" s="1"/>
  <c r="U25" i="1"/>
  <c r="U23" i="1" s="1"/>
  <c r="U31" i="1"/>
  <c r="AD108" i="1"/>
  <c r="Y28" i="1"/>
  <c r="AF104" i="1"/>
  <c r="AF26" i="1" s="1"/>
  <c r="AA26" i="1"/>
  <c r="AG107" i="1"/>
  <c r="AG27" i="1" s="1"/>
  <c r="AB27" i="1"/>
  <c r="AN45" i="1"/>
  <c r="AI45" i="1"/>
  <c r="AD45" i="1"/>
  <c r="X46" i="1"/>
  <c r="Y53" i="1"/>
  <c r="Y32" i="1" s="1"/>
  <c r="AH47" i="1" l="1"/>
  <c r="CL46" i="1"/>
  <c r="AQ44" i="1"/>
  <c r="CO45" i="1"/>
  <c r="AS44" i="1"/>
  <c r="CG45" i="1"/>
  <c r="AR44" i="1"/>
  <c r="CP45" i="1"/>
  <c r="AX44" i="1"/>
  <c r="AF23" i="1"/>
  <c r="Y31" i="1"/>
  <c r="Y24" i="1"/>
  <c r="Y23" i="1" s="1"/>
  <c r="AD26" i="1"/>
  <c r="X104" i="1"/>
  <c r="X26" i="1" s="1"/>
  <c r="AD28" i="1"/>
  <c r="X108" i="1"/>
  <c r="X28" i="1" s="1"/>
  <c r="AB23" i="1"/>
  <c r="AA23" i="1"/>
  <c r="AD27" i="1"/>
  <c r="X107" i="1"/>
  <c r="X27" i="1" s="1"/>
  <c r="AG23" i="1"/>
  <c r="AI44" i="1"/>
  <c r="AN44" i="1"/>
  <c r="AD44" i="1"/>
  <c r="X45" i="1"/>
  <c r="X80" i="1"/>
  <c r="AD32" i="1" l="1"/>
  <c r="AH46" i="1"/>
  <c r="CG44" i="1"/>
  <c r="AS32" i="1"/>
  <c r="CL45" i="1"/>
  <c r="CP44" i="1"/>
  <c r="AR32" i="1"/>
  <c r="CO44" i="1"/>
  <c r="AQ32" i="1"/>
  <c r="AN32" i="1"/>
  <c r="AN24" i="1" s="1"/>
  <c r="AN23" i="1" s="1"/>
  <c r="AI32" i="1"/>
  <c r="X44" i="1"/>
  <c r="AH56" i="1"/>
  <c r="AH54" i="1"/>
  <c r="AY88" i="1"/>
  <c r="AY82" i="1" s="1"/>
  <c r="AY81" i="1" s="1"/>
  <c r="AH45" i="1" l="1"/>
  <c r="AS24" i="1"/>
  <c r="AS23" i="1" s="1"/>
  <c r="AS31" i="1"/>
  <c r="AQ24" i="1"/>
  <c r="AQ23" i="1" s="1"/>
  <c r="AQ31" i="1"/>
  <c r="AI24" i="1"/>
  <c r="AI23" i="1" s="1"/>
  <c r="CL44" i="1"/>
  <c r="AH53" i="1"/>
  <c r="AR31" i="1"/>
  <c r="AR24" i="1"/>
  <c r="AR23" i="1" s="1"/>
  <c r="AD24" i="1"/>
  <c r="AD23" i="1" s="1"/>
  <c r="X32" i="1"/>
  <c r="X24" i="1" s="1"/>
  <c r="AI31" i="1"/>
  <c r="AN31" i="1"/>
  <c r="AD31" i="1"/>
  <c r="AH44" i="1" l="1"/>
  <c r="AH32" i="1"/>
  <c r="AY80" i="1"/>
  <c r="AH24" i="1" l="1"/>
  <c r="AX54" i="1"/>
  <c r="W36" i="1"/>
  <c r="W33" i="1" s="1"/>
  <c r="W32" i="1" s="1"/>
  <c r="W31" i="1" l="1"/>
  <c r="W24" i="1"/>
  <c r="W23" i="1" s="1"/>
  <c r="AX53" i="1"/>
  <c r="V36" i="1"/>
  <c r="O36" i="1"/>
  <c r="AX37" i="1"/>
  <c r="BU87" i="1"/>
  <c r="BR87" i="1" s="1"/>
  <c r="BP87" i="1"/>
  <c r="BL87" i="1"/>
  <c r="CP87" i="1" s="1"/>
  <c r="BK87" i="1"/>
  <c r="CO87" i="1" s="1"/>
  <c r="CL87" i="1" s="1"/>
  <c r="BJ87" i="1"/>
  <c r="BI87" i="1"/>
  <c r="BH87" i="1"/>
  <c r="X87" i="1"/>
  <c r="G87" i="1"/>
  <c r="BL80" i="1"/>
  <c r="CP80" i="1" s="1"/>
  <c r="BK80" i="1"/>
  <c r="CO80" i="1" s="1"/>
  <c r="CL80" i="1" s="1"/>
  <c r="BJ80" i="1"/>
  <c r="CN80" i="1" s="1"/>
  <c r="BI80" i="1"/>
  <c r="CM80" i="1" s="1"/>
  <c r="BH80" i="1"/>
  <c r="K80" i="1"/>
  <c r="CB39" i="1"/>
  <c r="BW39" i="1"/>
  <c r="BK39" i="1"/>
  <c r="CO39" i="1" s="1"/>
  <c r="CL39" i="1" s="1"/>
  <c r="BH39" i="1"/>
  <c r="AZ39" i="1"/>
  <c r="CN39" i="1" s="1"/>
  <c r="AY39" i="1"/>
  <c r="CM39" i="1" s="1"/>
  <c r="CB40" i="1"/>
  <c r="BW40" i="1"/>
  <c r="BK40" i="1"/>
  <c r="BH40" i="1"/>
  <c r="BA40" i="1"/>
  <c r="AZ40" i="1"/>
  <c r="CN40" i="1" s="1"/>
  <c r="AY40" i="1"/>
  <c r="CM40" i="1" s="1"/>
  <c r="CO40" i="1" l="1"/>
  <c r="CL40" i="1" s="1"/>
  <c r="CG40" i="1"/>
  <c r="CG39" i="1"/>
  <c r="CM87" i="1"/>
  <c r="CN87" i="1"/>
  <c r="BM87" i="1"/>
  <c r="CG87" i="1" s="1"/>
  <c r="AX39" i="1"/>
  <c r="AX40" i="1"/>
  <c r="R54" i="1" l="1"/>
  <c r="S54" i="1"/>
  <c r="R41" i="1"/>
  <c r="S41" i="1"/>
  <c r="CF123" i="1" l="1"/>
  <c r="CE123" i="1"/>
  <c r="CD123" i="1"/>
  <c r="CC123" i="1"/>
  <c r="CB123" i="1"/>
  <c r="CB122" i="1"/>
  <c r="CB121" i="1"/>
  <c r="CE119" i="1"/>
  <c r="CB119" i="1" s="1"/>
  <c r="CF115" i="1"/>
  <c r="CF114" i="1" s="1"/>
  <c r="CF113" i="1" s="1"/>
  <c r="CF112" i="1" s="1"/>
  <c r="CF111" i="1" s="1"/>
  <c r="CF110" i="1" s="1"/>
  <c r="CF109" i="1" s="1"/>
  <c r="CF29" i="1" s="1"/>
  <c r="CE115" i="1"/>
  <c r="CE114" i="1" s="1"/>
  <c r="CE113" i="1" s="1"/>
  <c r="CE112" i="1" s="1"/>
  <c r="CE111" i="1" s="1"/>
  <c r="CE110" i="1" s="1"/>
  <c r="CD115" i="1"/>
  <c r="CD114" i="1" s="1"/>
  <c r="CD113" i="1" s="1"/>
  <c r="CD112" i="1" s="1"/>
  <c r="CD111" i="1" s="1"/>
  <c r="CD110" i="1" s="1"/>
  <c r="CC115" i="1"/>
  <c r="CC114" i="1" s="1"/>
  <c r="CC113" i="1" s="1"/>
  <c r="CC112" i="1" s="1"/>
  <c r="CC111" i="1" s="1"/>
  <c r="CC110" i="1" s="1"/>
  <c r="CB115" i="1"/>
  <c r="CB75" i="1"/>
  <c r="CE74" i="1"/>
  <c r="CB74" i="1" s="1"/>
  <c r="CE73" i="1"/>
  <c r="CB73" i="1" s="1"/>
  <c r="CE66" i="1"/>
  <c r="CB63" i="1"/>
  <c r="CB57" i="1"/>
  <c r="CB56" i="1" s="1"/>
  <c r="CB53" i="1" s="1"/>
  <c r="CB38" i="1"/>
  <c r="CB36" i="1" s="1"/>
  <c r="CB33" i="1" s="1"/>
  <c r="BV123" i="1"/>
  <c r="BT123" i="1"/>
  <c r="BS123" i="1"/>
  <c r="BR123" i="1"/>
  <c r="BR122" i="1"/>
  <c r="BU118" i="1"/>
  <c r="BR118" i="1" s="1"/>
  <c r="BU117" i="1"/>
  <c r="BR117" i="1" s="1"/>
  <c r="BU116" i="1"/>
  <c r="BV115" i="1"/>
  <c r="BV114" i="1" s="1"/>
  <c r="BV113" i="1" s="1"/>
  <c r="BV112" i="1" s="1"/>
  <c r="BV111" i="1" s="1"/>
  <c r="BV110" i="1" s="1"/>
  <c r="BV109" i="1" s="1"/>
  <c r="BV29" i="1" s="1"/>
  <c r="BT115" i="1"/>
  <c r="BT114" i="1" s="1"/>
  <c r="BT113" i="1" s="1"/>
  <c r="BT112" i="1" s="1"/>
  <c r="BT111" i="1" s="1"/>
  <c r="BT110" i="1" s="1"/>
  <c r="BT109" i="1" s="1"/>
  <c r="BT29" i="1" s="1"/>
  <c r="BS115" i="1"/>
  <c r="BS114" i="1" s="1"/>
  <c r="BS113" i="1" s="1"/>
  <c r="BS112" i="1" s="1"/>
  <c r="BS111" i="1" s="1"/>
  <c r="BS110" i="1" s="1"/>
  <c r="BR114" i="1"/>
  <c r="BR113" i="1" s="1"/>
  <c r="BR112" i="1" s="1"/>
  <c r="BR111" i="1" s="1"/>
  <c r="BR110" i="1" s="1"/>
  <c r="BU86" i="1"/>
  <c r="BV85" i="1"/>
  <c r="BV84" i="1" s="1"/>
  <c r="BV83" i="1" s="1"/>
  <c r="BV82" i="1" s="1"/>
  <c r="BV81" i="1" s="1"/>
  <c r="BV58" i="1" s="1"/>
  <c r="BV25" i="1" s="1"/>
  <c r="BT85" i="1"/>
  <c r="BT84" i="1" s="1"/>
  <c r="BT83" i="1" s="1"/>
  <c r="BT82" i="1" s="1"/>
  <c r="BT81" i="1" s="1"/>
  <c r="BT58" i="1" s="1"/>
  <c r="BT25" i="1" s="1"/>
  <c r="BS85" i="1"/>
  <c r="BS84" i="1" s="1"/>
  <c r="BS83" i="1" s="1"/>
  <c r="BS82" i="1" s="1"/>
  <c r="BS81" i="1" s="1"/>
  <c r="BS58" i="1" s="1"/>
  <c r="BS25" i="1" s="1"/>
  <c r="BU72" i="1"/>
  <c r="BR72" i="1" s="1"/>
  <c r="BU65" i="1"/>
  <c r="BU64" i="1"/>
  <c r="BR62" i="1"/>
  <c r="CE109" i="1" l="1"/>
  <c r="CE29" i="1" s="1"/>
  <c r="CB114" i="1"/>
  <c r="CC109" i="1"/>
  <c r="CC29" i="1" s="1"/>
  <c r="CB66" i="1"/>
  <c r="CB60" i="1" s="1"/>
  <c r="CB59" i="1" s="1"/>
  <c r="CB58" i="1" s="1"/>
  <c r="CB25" i="1" s="1"/>
  <c r="CE60" i="1"/>
  <c r="CE59" i="1" s="1"/>
  <c r="CE58" i="1" s="1"/>
  <c r="CD109" i="1"/>
  <c r="CD29" i="1" s="1"/>
  <c r="BR64" i="1"/>
  <c r="BU60" i="1"/>
  <c r="BU59" i="1" s="1"/>
  <c r="CB32" i="1"/>
  <c r="CB24" i="1" s="1"/>
  <c r="BR116" i="1"/>
  <c r="BR109" i="1" s="1"/>
  <c r="BR29" i="1" s="1"/>
  <c r="BU109" i="1"/>
  <c r="BU29" i="1" s="1"/>
  <c r="BR86" i="1"/>
  <c r="BR82" i="1" s="1"/>
  <c r="BR81" i="1" s="1"/>
  <c r="BU82" i="1"/>
  <c r="BU81" i="1" s="1"/>
  <c r="BS109" i="1"/>
  <c r="BS29" i="1" s="1"/>
  <c r="CF55" i="1"/>
  <c r="BT55" i="1"/>
  <c r="CC55" i="1"/>
  <c r="BS55" i="1"/>
  <c r="CD55" i="1"/>
  <c r="BV55" i="1"/>
  <c r="BR65" i="1"/>
  <c r="CE31" i="1" l="1"/>
  <c r="CE25" i="1"/>
  <c r="CE23" i="1" s="1"/>
  <c r="CB113" i="1"/>
  <c r="CD54" i="1"/>
  <c r="CD53" i="1" s="1"/>
  <c r="CD32" i="1" s="1"/>
  <c r="CC54" i="1"/>
  <c r="CC53" i="1" s="1"/>
  <c r="CC32" i="1" s="1"/>
  <c r="CF54" i="1"/>
  <c r="CF53" i="1" s="1"/>
  <c r="CF32" i="1" s="1"/>
  <c r="BS54" i="1"/>
  <c r="BS53" i="1" s="1"/>
  <c r="BS32" i="1" s="1"/>
  <c r="BS24" i="1" s="1"/>
  <c r="BS23" i="1" s="1"/>
  <c r="BT54" i="1"/>
  <c r="BT53" i="1" s="1"/>
  <c r="BT32" i="1" s="1"/>
  <c r="BV54" i="1"/>
  <c r="BV53" i="1" s="1"/>
  <c r="BV32" i="1" s="1"/>
  <c r="BR60" i="1"/>
  <c r="BR59" i="1" s="1"/>
  <c r="BR58" i="1" s="1"/>
  <c r="BU58" i="1"/>
  <c r="V33" i="1"/>
  <c r="O33" i="1"/>
  <c r="O56" i="1"/>
  <c r="R56" i="1"/>
  <c r="R53" i="1" s="1"/>
  <c r="R32" i="1" s="1"/>
  <c r="R24" i="1" s="1"/>
  <c r="V56" i="1"/>
  <c r="O54" i="1"/>
  <c r="V54" i="1"/>
  <c r="O49" i="1"/>
  <c r="R49" i="1"/>
  <c r="S49" i="1"/>
  <c r="V49" i="1"/>
  <c r="N49" i="1"/>
  <c r="O45" i="1"/>
  <c r="V45" i="1"/>
  <c r="N45" i="1"/>
  <c r="N41" i="1"/>
  <c r="O41" i="1"/>
  <c r="V41" i="1"/>
  <c r="N57" i="1"/>
  <c r="N36" i="1"/>
  <c r="BS31" i="1" l="1"/>
  <c r="CF31" i="1"/>
  <c r="CF24" i="1"/>
  <c r="CF23" i="1" s="1"/>
  <c r="N56" i="1"/>
  <c r="BU31" i="1"/>
  <c r="BU25" i="1"/>
  <c r="BU23" i="1" s="1"/>
  <c r="BV31" i="1"/>
  <c r="BV24" i="1"/>
  <c r="BV23" i="1" s="1"/>
  <c r="BT31" i="1"/>
  <c r="BT24" i="1"/>
  <c r="BT23" i="1" s="1"/>
  <c r="CC31" i="1"/>
  <c r="CC24" i="1"/>
  <c r="CC23" i="1" s="1"/>
  <c r="BR31" i="1"/>
  <c r="BR25" i="1"/>
  <c r="BR23" i="1" s="1"/>
  <c r="CD31" i="1"/>
  <c r="CD24" i="1"/>
  <c r="CD23" i="1" s="1"/>
  <c r="CB112" i="1"/>
  <c r="O44" i="1"/>
  <c r="V44" i="1"/>
  <c r="M79" i="1"/>
  <c r="N33" i="1"/>
  <c r="N44" i="1"/>
  <c r="CB111" i="1" l="1"/>
  <c r="CB110" i="1" l="1"/>
  <c r="AY38" i="1"/>
  <c r="CM38" i="1" s="1"/>
  <c r="AZ38" i="1"/>
  <c r="CN38" i="1" s="1"/>
  <c r="BA38" i="1"/>
  <c r="BH38" i="1"/>
  <c r="BK38" i="1"/>
  <c r="BW38" i="1"/>
  <c r="CG38" i="1" s="1"/>
  <c r="CO38" i="1" l="1"/>
  <c r="CL38" i="1" s="1"/>
  <c r="BW36" i="1"/>
  <c r="CG36" i="1" s="1"/>
  <c r="CB109" i="1"/>
  <c r="CB29" i="1" s="1"/>
  <c r="CB23" i="1" s="1"/>
  <c r="AX38" i="1"/>
  <c r="BW33" i="1" l="1"/>
  <c r="CB31" i="1"/>
  <c r="AX36" i="1"/>
  <c r="L123" i="1"/>
  <c r="BK123" i="1"/>
  <c r="CO123" i="1" s="1"/>
  <c r="CA123" i="1"/>
  <c r="BZ123" i="1"/>
  <c r="BY123" i="1"/>
  <c r="BX123" i="1"/>
  <c r="BW123" i="1"/>
  <c r="BQ123" i="1"/>
  <c r="BO123" i="1"/>
  <c r="BN123" i="1"/>
  <c r="BM123" i="1"/>
  <c r="BL123" i="1"/>
  <c r="CP123" i="1" s="1"/>
  <c r="BJ123" i="1"/>
  <c r="BI123" i="1"/>
  <c r="BH123" i="1"/>
  <c r="BG123" i="1"/>
  <c r="BE123" i="1"/>
  <c r="BD123" i="1"/>
  <c r="CG123" i="1" l="1"/>
  <c r="CL123" i="1"/>
  <c r="CG33" i="1"/>
  <c r="AX33" i="1"/>
  <c r="AX32" i="1" l="1"/>
  <c r="AX24" i="1" l="1"/>
  <c r="U22" i="1"/>
  <c r="V22" i="1" s="1"/>
  <c r="X22" i="1" l="1"/>
  <c r="Y22" i="1" s="1"/>
  <c r="Z22" i="1" s="1"/>
  <c r="AA22" i="1" s="1"/>
  <c r="AB22" i="1" s="1"/>
  <c r="AC22" i="1" s="1"/>
  <c r="AD22" i="1" s="1"/>
  <c r="AE22" i="1" s="1"/>
  <c r="AF22" i="1" s="1"/>
  <c r="AG22" i="1" s="1"/>
  <c r="AH22" i="1" s="1"/>
  <c r="S111" i="1" l="1"/>
  <c r="S112" i="1"/>
  <c r="S113" i="1"/>
  <c r="S114" i="1"/>
  <c r="S115" i="1"/>
  <c r="S116" i="1"/>
  <c r="S117" i="1"/>
  <c r="S118" i="1"/>
  <c r="S119" i="1"/>
  <c r="R111" i="1"/>
  <c r="R112" i="1"/>
  <c r="R113" i="1"/>
  <c r="R114" i="1"/>
  <c r="R115" i="1"/>
  <c r="R116" i="1"/>
  <c r="R117" i="1"/>
  <c r="R118" i="1"/>
  <c r="R119" i="1"/>
  <c r="S110" i="1"/>
  <c r="R110" i="1"/>
  <c r="S56" i="1"/>
  <c r="S53" i="1" s="1"/>
  <c r="S32" i="1" s="1"/>
  <c r="S24" i="1" s="1"/>
  <c r="R109" i="1" l="1"/>
  <c r="R31" i="1"/>
  <c r="S109" i="1"/>
  <c r="S31" i="1"/>
  <c r="G122" i="1" l="1"/>
  <c r="G121" i="1"/>
  <c r="G119" i="1"/>
  <c r="G118" i="1"/>
  <c r="G117" i="1"/>
  <c r="G116" i="1"/>
  <c r="G114" i="1"/>
  <c r="G113" i="1"/>
  <c r="G112" i="1"/>
  <c r="G111" i="1"/>
  <c r="G110" i="1"/>
  <c r="G86" i="1"/>
  <c r="G85" i="1"/>
  <c r="G84" i="1"/>
  <c r="G83" i="1"/>
  <c r="G79" i="1"/>
  <c r="G77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55" i="1"/>
  <c r="V76" i="1" l="1"/>
  <c r="L121" i="1" l="1"/>
  <c r="L79" i="1"/>
  <c r="K78" i="1"/>
  <c r="K76" i="1" s="1"/>
  <c r="M77" i="1"/>
  <c r="L77" i="1"/>
  <c r="L76" i="1" l="1"/>
  <c r="K58" i="2"/>
  <c r="CD110" i="2"/>
  <c r="CC110" i="2"/>
  <c r="CB110" i="2"/>
  <c r="CA110" i="2"/>
  <c r="BK110" i="2"/>
  <c r="BF110" i="2"/>
  <c r="BE110" i="2"/>
  <c r="BD110" i="2"/>
  <c r="BD109" i="2" s="1"/>
  <c r="BD108" i="2" s="1"/>
  <c r="BD107" i="2" s="1"/>
  <c r="BD106" i="2" s="1"/>
  <c r="BD105" i="2" s="1"/>
  <c r="BC110" i="2"/>
  <c r="BC109" i="2" s="1"/>
  <c r="BC108" i="2" s="1"/>
  <c r="BC107" i="2" s="1"/>
  <c r="BC106" i="2" s="1"/>
  <c r="BC105" i="2" s="1"/>
  <c r="BC104" i="2" s="1"/>
  <c r="BC103" i="2" s="1"/>
  <c r="BC102" i="2" s="1"/>
  <c r="BC101" i="2" s="1"/>
  <c r="BC100" i="2" s="1"/>
  <c r="BC99" i="2" s="1"/>
  <c r="BC98" i="2" s="1"/>
  <c r="BC97" i="2" s="1"/>
  <c r="BB110" i="2"/>
  <c r="BB109" i="2" s="1"/>
  <c r="BB108" i="2" s="1"/>
  <c r="BB107" i="2" s="1"/>
  <c r="BB106" i="2" s="1"/>
  <c r="BB105" i="2" s="1"/>
  <c r="BB104" i="2" s="1"/>
  <c r="BB103" i="2" s="1"/>
  <c r="BB102" i="2" s="1"/>
  <c r="BB101" i="2" s="1"/>
  <c r="BB100" i="2" s="1"/>
  <c r="BB99" i="2" s="1"/>
  <c r="BB98" i="2" s="1"/>
  <c r="BB97" i="2" s="1"/>
  <c r="BA110" i="2"/>
  <c r="BA109" i="2" s="1"/>
  <c r="BA108" i="2" s="1"/>
  <c r="BA107" i="2" s="1"/>
  <c r="BA106" i="2" s="1"/>
  <c r="BA105" i="2" s="1"/>
  <c r="BA104" i="2" s="1"/>
  <c r="BA103" i="2" s="1"/>
  <c r="BA102" i="2" s="1"/>
  <c r="BA101" i="2" s="1"/>
  <c r="BA100" i="2" s="1"/>
  <c r="BA99" i="2" s="1"/>
  <c r="BA98" i="2" s="1"/>
  <c r="BA97" i="2" s="1"/>
  <c r="AU110" i="2"/>
  <c r="AT110" i="2"/>
  <c r="AS110" i="2"/>
  <c r="AR110" i="2"/>
  <c r="AQ110" i="2"/>
  <c r="AK110" i="2"/>
  <c r="AJ110" i="2"/>
  <c r="AI110" i="2"/>
  <c r="AH110" i="2"/>
  <c r="AB110" i="2"/>
  <c r="AG110" i="2" s="1"/>
  <c r="U110" i="2"/>
  <c r="L110" i="2"/>
  <c r="I110" i="2"/>
  <c r="CD109" i="2"/>
  <c r="CC109" i="2"/>
  <c r="CB109" i="2"/>
  <c r="CA109" i="2"/>
  <c r="BK109" i="2"/>
  <c r="BE109" i="2"/>
  <c r="BE108" i="2" s="1"/>
  <c r="BE107" i="2" s="1"/>
  <c r="BE106" i="2" s="1"/>
  <c r="BE105" i="2" s="1"/>
  <c r="BE104" i="2" s="1"/>
  <c r="BE103" i="2" s="1"/>
  <c r="BE102" i="2" s="1"/>
  <c r="BE101" i="2" s="1"/>
  <c r="BE100" i="2" s="1"/>
  <c r="BE99" i="2" s="1"/>
  <c r="BE98" i="2" s="1"/>
  <c r="BE97" i="2" s="1"/>
  <c r="AV109" i="2"/>
  <c r="AU109" i="2"/>
  <c r="AT109" i="2"/>
  <c r="AS109" i="2"/>
  <c r="AR109" i="2"/>
  <c r="AQ109" i="2"/>
  <c r="AK109" i="2"/>
  <c r="AJ109" i="2"/>
  <c r="AI109" i="2"/>
  <c r="AH109" i="2"/>
  <c r="AB109" i="2"/>
  <c r="AG109" i="2" s="1"/>
  <c r="L109" i="2"/>
  <c r="CD108" i="2"/>
  <c r="CC108" i="2"/>
  <c r="CB108" i="2"/>
  <c r="CA108" i="2"/>
  <c r="AV108" i="2"/>
  <c r="AU108" i="2"/>
  <c r="AT108" i="2"/>
  <c r="AS108" i="2"/>
  <c r="AR108" i="2"/>
  <c r="AL108" i="2"/>
  <c r="T108" i="2" s="1"/>
  <c r="AK108" i="2"/>
  <c r="AI108" i="2"/>
  <c r="AH108" i="2"/>
  <c r="AG108" i="2"/>
  <c r="AB108" i="2"/>
  <c r="L108" i="2"/>
  <c r="CD107" i="2"/>
  <c r="CB107" i="2"/>
  <c r="CA107" i="2"/>
  <c r="BN107" i="2"/>
  <c r="BK107" i="2" s="1"/>
  <c r="AU107" i="2"/>
  <c r="AT107" i="2"/>
  <c r="AS107" i="2"/>
  <c r="AR107" i="2"/>
  <c r="AQ107" i="2"/>
  <c r="AK107" i="2"/>
  <c r="AJ107" i="2"/>
  <c r="AI107" i="2"/>
  <c r="AH107" i="2"/>
  <c r="AB107" i="2"/>
  <c r="AG107" i="2" s="1"/>
  <c r="U107" i="2"/>
  <c r="CD106" i="2"/>
  <c r="CB106" i="2"/>
  <c r="CA106" i="2"/>
  <c r="BI106" i="2"/>
  <c r="CC106" i="2" s="1"/>
  <c r="AU106" i="2"/>
  <c r="AT106" i="2"/>
  <c r="AS106" i="2"/>
  <c r="AR106" i="2"/>
  <c r="AQ106" i="2"/>
  <c r="AK106" i="2"/>
  <c r="AJ106" i="2"/>
  <c r="AI106" i="2"/>
  <c r="AH106" i="2"/>
  <c r="AB106" i="2"/>
  <c r="AG106" i="2" s="1"/>
  <c r="U106" i="2"/>
  <c r="I106" i="2"/>
  <c r="L106" i="2" s="1"/>
  <c r="CD105" i="2"/>
  <c r="CB105" i="2"/>
  <c r="CA105" i="2"/>
  <c r="BI105" i="2"/>
  <c r="BF105" i="2" s="1"/>
  <c r="AU105" i="2"/>
  <c r="AT105" i="2"/>
  <c r="AS105" i="2"/>
  <c r="AR105" i="2"/>
  <c r="AQ105" i="2"/>
  <c r="AK105" i="2"/>
  <c r="AJ105" i="2"/>
  <c r="AI105" i="2"/>
  <c r="AH105" i="2"/>
  <c r="AB105" i="2"/>
  <c r="AG105" i="2" s="1"/>
  <c r="U105" i="2"/>
  <c r="I105" i="2"/>
  <c r="L105" i="2" s="1"/>
  <c r="CD104" i="2"/>
  <c r="CB104" i="2"/>
  <c r="CA104" i="2"/>
  <c r="BI104" i="2"/>
  <c r="BF104" i="2" s="1"/>
  <c r="AU104" i="2"/>
  <c r="AT104" i="2"/>
  <c r="AS104" i="2"/>
  <c r="AR104" i="2"/>
  <c r="AQ104" i="2"/>
  <c r="AK104" i="2"/>
  <c r="AJ104" i="2"/>
  <c r="AI104" i="2"/>
  <c r="AH104" i="2"/>
  <c r="AB104" i="2"/>
  <c r="AG104" i="2" s="1"/>
  <c r="U104" i="2"/>
  <c r="BO103" i="2"/>
  <c r="BN103" i="2"/>
  <c r="CC103" i="2" s="1"/>
  <c r="BM103" i="2"/>
  <c r="BM102" i="2" s="1"/>
  <c r="BM101" i="2" s="1"/>
  <c r="BL103" i="2"/>
  <c r="BK103" i="2"/>
  <c r="BJ103" i="2"/>
  <c r="BJ102" i="2" s="1"/>
  <c r="BJ101" i="2" s="1"/>
  <c r="BH103" i="2"/>
  <c r="BH102" i="2" s="1"/>
  <c r="BH101" i="2" s="1"/>
  <c r="BH100" i="2" s="1"/>
  <c r="BH99" i="2" s="1"/>
  <c r="BH98" i="2" s="1"/>
  <c r="BH97" i="2" s="1"/>
  <c r="BG103" i="2"/>
  <c r="BG102" i="2" s="1"/>
  <c r="BG101" i="2" s="1"/>
  <c r="BG100" i="2" s="1"/>
  <c r="BG99" i="2" s="1"/>
  <c r="BG98" i="2" s="1"/>
  <c r="BG97" i="2" s="1"/>
  <c r="AV103" i="2"/>
  <c r="AU103" i="2"/>
  <c r="AT103" i="2"/>
  <c r="AS103" i="2"/>
  <c r="AR103" i="2"/>
  <c r="AQ103" i="2"/>
  <c r="AI103" i="2"/>
  <c r="AH103" i="2"/>
  <c r="AG103" i="2"/>
  <c r="AB103" i="2"/>
  <c r="U103" i="2"/>
  <c r="BF102" i="2"/>
  <c r="BF101" i="2" s="1"/>
  <c r="BF100" i="2" s="1"/>
  <c r="BF99" i="2" s="1"/>
  <c r="BF98" i="2" s="1"/>
  <c r="AZ102" i="2"/>
  <c r="AZ101" i="2" s="1"/>
  <c r="AZ100" i="2" s="1"/>
  <c r="AZ99" i="2" s="1"/>
  <c r="AZ98" i="2" s="1"/>
  <c r="AZ97" i="2" s="1"/>
  <c r="AX102" i="2"/>
  <c r="AX101" i="2" s="1"/>
  <c r="AW102" i="2"/>
  <c r="AW101" i="2" s="1"/>
  <c r="AW100" i="2" s="1"/>
  <c r="AW99" i="2" s="1"/>
  <c r="AW98" i="2" s="1"/>
  <c r="AW97" i="2" s="1"/>
  <c r="AU102" i="2"/>
  <c r="AS102" i="2"/>
  <c r="AR102" i="2"/>
  <c r="AO102" i="2"/>
  <c r="AL102" i="2" s="1"/>
  <c r="AQ102" i="2" s="1"/>
  <c r="AK102" i="2"/>
  <c r="AJ102" i="2"/>
  <c r="AI102" i="2"/>
  <c r="AH102" i="2"/>
  <c r="AB102" i="2"/>
  <c r="U102" i="2"/>
  <c r="I102" i="2"/>
  <c r="L102" i="2" s="1"/>
  <c r="AU101" i="2"/>
  <c r="AS101" i="2"/>
  <c r="AR101" i="2"/>
  <c r="AO101" i="2"/>
  <c r="AK101" i="2"/>
  <c r="AJ101" i="2"/>
  <c r="AI101" i="2"/>
  <c r="AH101" i="2"/>
  <c r="AB101" i="2"/>
  <c r="AG101" i="2" s="1"/>
  <c r="U101" i="2"/>
  <c r="I101" i="2"/>
  <c r="L101" i="2" s="1"/>
  <c r="AX100" i="2"/>
  <c r="AX99" i="2" s="1"/>
  <c r="AX98" i="2" s="1"/>
  <c r="AX97" i="2" s="1"/>
  <c r="AU100" i="2"/>
  <c r="AS100" i="2"/>
  <c r="AR100" i="2"/>
  <c r="AO100" i="2"/>
  <c r="AL100" i="2" s="1"/>
  <c r="AQ100" i="2" s="1"/>
  <c r="AK100" i="2"/>
  <c r="AJ100" i="2"/>
  <c r="AI100" i="2"/>
  <c r="AH100" i="2"/>
  <c r="AB100" i="2"/>
  <c r="AG100" i="2" s="1"/>
  <c r="U100" i="2"/>
  <c r="AU99" i="2"/>
  <c r="AS99" i="2"/>
  <c r="AR99" i="2"/>
  <c r="AO99" i="2"/>
  <c r="AK99" i="2"/>
  <c r="AJ99" i="2"/>
  <c r="AI99" i="2"/>
  <c r="AH99" i="2"/>
  <c r="AB99" i="2"/>
  <c r="AG99" i="2" s="1"/>
  <c r="U99" i="2"/>
  <c r="AY98" i="2"/>
  <c r="AY97" i="2" s="1"/>
  <c r="AV98" i="2"/>
  <c r="AU98" i="2"/>
  <c r="AS98" i="2"/>
  <c r="AR98" i="2"/>
  <c r="AO98" i="2"/>
  <c r="AL98" i="2" s="1"/>
  <c r="AK98" i="2"/>
  <c r="AJ98" i="2"/>
  <c r="AI98" i="2"/>
  <c r="AH98" i="2"/>
  <c r="AB98" i="2"/>
  <c r="AG98" i="2" s="1"/>
  <c r="U98" i="2"/>
  <c r="BY97" i="2"/>
  <c r="BX97" i="2"/>
  <c r="BW97" i="2"/>
  <c r="BV97" i="2"/>
  <c r="BU97" i="2"/>
  <c r="BT97" i="2"/>
  <c r="BS97" i="2"/>
  <c r="BR97" i="2"/>
  <c r="BQ97" i="2"/>
  <c r="BP97" i="2"/>
  <c r="AP97" i="2"/>
  <c r="AU97" i="2" s="1"/>
  <c r="AN97" i="2"/>
  <c r="AS97" i="2" s="1"/>
  <c r="AM97" i="2"/>
  <c r="AR97" i="2" s="1"/>
  <c r="AF97" i="2"/>
  <c r="AE97" i="2"/>
  <c r="AD97" i="2"/>
  <c r="AC97" i="2"/>
  <c r="AA97" i="2"/>
  <c r="Z97" i="2"/>
  <c r="Y97" i="2"/>
  <c r="X97" i="2"/>
  <c r="W97" i="2"/>
  <c r="V97" i="2"/>
  <c r="S97" i="2"/>
  <c r="R97" i="2"/>
  <c r="Q97" i="2"/>
  <c r="P97" i="2"/>
  <c r="O97" i="2"/>
  <c r="N97" i="2"/>
  <c r="M97" i="2"/>
  <c r="K97" i="2"/>
  <c r="J97" i="2"/>
  <c r="H97" i="2"/>
  <c r="CD96" i="2"/>
  <c r="CC96" i="2"/>
  <c r="CB96" i="2"/>
  <c r="CA96" i="2"/>
  <c r="BZ96" i="2"/>
  <c r="BC96" i="2"/>
  <c r="AU96" i="2"/>
  <c r="CI96" i="2" s="1"/>
  <c r="AT96" i="2"/>
  <c r="CH96" i="2" s="1"/>
  <c r="AS96" i="2"/>
  <c r="AR96" i="2"/>
  <c r="CF96" i="2" s="1"/>
  <c r="AQ96" i="2"/>
  <c r="CE96" i="2" s="1"/>
  <c r="U96" i="2"/>
  <c r="CD95" i="2"/>
  <c r="CC95" i="2"/>
  <c r="CB95" i="2"/>
  <c r="CA95" i="2"/>
  <c r="BZ95" i="2"/>
  <c r="BC95" i="2"/>
  <c r="AU95" i="2"/>
  <c r="CI95" i="2" s="1"/>
  <c r="AT95" i="2"/>
  <c r="CH95" i="2" s="1"/>
  <c r="AS95" i="2"/>
  <c r="AR95" i="2"/>
  <c r="CF95" i="2" s="1"/>
  <c r="AQ95" i="2"/>
  <c r="CE95" i="2" s="1"/>
  <c r="U95" i="2"/>
  <c r="CD94" i="2"/>
  <c r="CC94" i="2"/>
  <c r="CB94" i="2"/>
  <c r="CA94" i="2"/>
  <c r="BZ94" i="2"/>
  <c r="BC94" i="2"/>
  <c r="AU94" i="2"/>
  <c r="CI94" i="2" s="1"/>
  <c r="AT94" i="2"/>
  <c r="CH94" i="2" s="1"/>
  <c r="AS94" i="2"/>
  <c r="AR94" i="2"/>
  <c r="CF94" i="2" s="1"/>
  <c r="AQ94" i="2"/>
  <c r="CE94" i="2" s="1"/>
  <c r="U94" i="2"/>
  <c r="CD93" i="2"/>
  <c r="CC93" i="2"/>
  <c r="CB93" i="2"/>
  <c r="CA93" i="2"/>
  <c r="BZ93" i="2"/>
  <c r="BC93" i="2"/>
  <c r="AU93" i="2"/>
  <c r="CI93" i="2" s="1"/>
  <c r="AT93" i="2"/>
  <c r="CH93" i="2" s="1"/>
  <c r="AS93" i="2"/>
  <c r="AR93" i="2"/>
  <c r="CF93" i="2" s="1"/>
  <c r="AQ93" i="2"/>
  <c r="CE93" i="2" s="1"/>
  <c r="U93" i="2"/>
  <c r="CD92" i="2"/>
  <c r="CC92" i="2"/>
  <c r="CB92" i="2"/>
  <c r="CA92" i="2"/>
  <c r="BZ92" i="2"/>
  <c r="BC92" i="2"/>
  <c r="AU92" i="2"/>
  <c r="CI92" i="2" s="1"/>
  <c r="AT92" i="2"/>
  <c r="CH92" i="2" s="1"/>
  <c r="AS92" i="2"/>
  <c r="AR92" i="2"/>
  <c r="CF92" i="2" s="1"/>
  <c r="AQ92" i="2"/>
  <c r="CE92" i="2" s="1"/>
  <c r="U92" i="2"/>
  <c r="CD91" i="2"/>
  <c r="CC91" i="2"/>
  <c r="CB91" i="2"/>
  <c r="CA91" i="2"/>
  <c r="BZ91" i="2"/>
  <c r="BC91" i="2"/>
  <c r="AU91" i="2"/>
  <c r="CI91" i="2" s="1"/>
  <c r="AT91" i="2"/>
  <c r="CH91" i="2" s="1"/>
  <c r="AS91" i="2"/>
  <c r="AR91" i="2"/>
  <c r="CF91" i="2" s="1"/>
  <c r="AQ91" i="2"/>
  <c r="CE91" i="2" s="1"/>
  <c r="U91" i="2"/>
  <c r="CD90" i="2"/>
  <c r="CC90" i="2"/>
  <c r="CB90" i="2"/>
  <c r="CA90" i="2"/>
  <c r="BZ90" i="2"/>
  <c r="BC90" i="2"/>
  <c r="AU90" i="2"/>
  <c r="CI90" i="2" s="1"/>
  <c r="AT90" i="2"/>
  <c r="CH90" i="2" s="1"/>
  <c r="AS90" i="2"/>
  <c r="AR90" i="2"/>
  <c r="CF90" i="2" s="1"/>
  <c r="AQ90" i="2"/>
  <c r="CE90" i="2" s="1"/>
  <c r="U90" i="2"/>
  <c r="CD89" i="2"/>
  <c r="CC89" i="2"/>
  <c r="CB89" i="2"/>
  <c r="CA89" i="2"/>
  <c r="BZ89" i="2"/>
  <c r="BC89" i="2"/>
  <c r="AU89" i="2"/>
  <c r="CI89" i="2" s="1"/>
  <c r="AT89" i="2"/>
  <c r="CH89" i="2" s="1"/>
  <c r="AS89" i="2"/>
  <c r="AR89" i="2"/>
  <c r="CF89" i="2" s="1"/>
  <c r="AQ89" i="2"/>
  <c r="CE89" i="2" s="1"/>
  <c r="U89" i="2"/>
  <c r="CD88" i="2"/>
  <c r="CC88" i="2"/>
  <c r="CB88" i="2"/>
  <c r="CA88" i="2"/>
  <c r="BZ88" i="2"/>
  <c r="BC88" i="2"/>
  <c r="AU88" i="2"/>
  <c r="CI88" i="2" s="1"/>
  <c r="AT88" i="2"/>
  <c r="CH88" i="2" s="1"/>
  <c r="AS88" i="2"/>
  <c r="AR88" i="2"/>
  <c r="CF88" i="2" s="1"/>
  <c r="AQ88" i="2"/>
  <c r="CE88" i="2" s="1"/>
  <c r="U88" i="2"/>
  <c r="CD87" i="2"/>
  <c r="CC87" i="2"/>
  <c r="CB87" i="2"/>
  <c r="CA87" i="2"/>
  <c r="BZ87" i="2"/>
  <c r="BC87" i="2"/>
  <c r="AU87" i="2"/>
  <c r="CI87" i="2" s="1"/>
  <c r="AT87" i="2"/>
  <c r="CH87" i="2" s="1"/>
  <c r="AS87" i="2"/>
  <c r="AR87" i="2"/>
  <c r="CF87" i="2" s="1"/>
  <c r="AQ87" i="2"/>
  <c r="CE87" i="2" s="1"/>
  <c r="U87" i="2"/>
  <c r="CD86" i="2"/>
  <c r="CC86" i="2"/>
  <c r="CB86" i="2"/>
  <c r="CA86" i="2"/>
  <c r="BZ86" i="2"/>
  <c r="BC86" i="2"/>
  <c r="AU86" i="2"/>
  <c r="CI86" i="2" s="1"/>
  <c r="AT86" i="2"/>
  <c r="CH86" i="2" s="1"/>
  <c r="AS86" i="2"/>
  <c r="AR86" i="2"/>
  <c r="CF86" i="2" s="1"/>
  <c r="AQ86" i="2"/>
  <c r="CE86" i="2" s="1"/>
  <c r="U86" i="2"/>
  <c r="CD85" i="2"/>
  <c r="CC85" i="2"/>
  <c r="CB85" i="2"/>
  <c r="CA85" i="2"/>
  <c r="BZ85" i="2"/>
  <c r="BC85" i="2"/>
  <c r="AU85" i="2"/>
  <c r="CI85" i="2" s="1"/>
  <c r="AT85" i="2"/>
  <c r="CH85" i="2" s="1"/>
  <c r="AS85" i="2"/>
  <c r="AR85" i="2"/>
  <c r="CF85" i="2" s="1"/>
  <c r="AQ85" i="2"/>
  <c r="CE85" i="2" s="1"/>
  <c r="U85" i="2"/>
  <c r="CD84" i="2"/>
  <c r="CC84" i="2"/>
  <c r="CB84" i="2"/>
  <c r="CA84" i="2"/>
  <c r="BZ84" i="2"/>
  <c r="BC84" i="2"/>
  <c r="AU84" i="2"/>
  <c r="CI84" i="2" s="1"/>
  <c r="AT84" i="2"/>
  <c r="CH84" i="2" s="1"/>
  <c r="AS84" i="2"/>
  <c r="AR84" i="2"/>
  <c r="CF84" i="2" s="1"/>
  <c r="AQ84" i="2"/>
  <c r="CE84" i="2" s="1"/>
  <c r="U84" i="2"/>
  <c r="CD83" i="2"/>
  <c r="CC83" i="2"/>
  <c r="CB83" i="2"/>
  <c r="CA83" i="2"/>
  <c r="BZ83" i="2"/>
  <c r="BC83" i="2"/>
  <c r="AU83" i="2"/>
  <c r="CI83" i="2" s="1"/>
  <c r="AT83" i="2"/>
  <c r="CH83" i="2" s="1"/>
  <c r="AS83" i="2"/>
  <c r="AR83" i="2"/>
  <c r="CF83" i="2" s="1"/>
  <c r="AQ83" i="2"/>
  <c r="CE83" i="2" s="1"/>
  <c r="U83" i="2"/>
  <c r="CD82" i="2"/>
  <c r="CC82" i="2"/>
  <c r="CB82" i="2"/>
  <c r="CA82" i="2"/>
  <c r="BZ82" i="2"/>
  <c r="BC82" i="2"/>
  <c r="AU82" i="2"/>
  <c r="CI82" i="2" s="1"/>
  <c r="AT82" i="2"/>
  <c r="CH82" i="2" s="1"/>
  <c r="AS82" i="2"/>
  <c r="AR82" i="2"/>
  <c r="CF82" i="2" s="1"/>
  <c r="AQ82" i="2"/>
  <c r="CE82" i="2" s="1"/>
  <c r="U82" i="2"/>
  <c r="CD81" i="2"/>
  <c r="CC81" i="2"/>
  <c r="CB81" i="2"/>
  <c r="CA81" i="2"/>
  <c r="BZ81" i="2"/>
  <c r="BC81" i="2"/>
  <c r="AU81" i="2"/>
  <c r="CI81" i="2" s="1"/>
  <c r="AT81" i="2"/>
  <c r="CH81" i="2" s="1"/>
  <c r="AS81" i="2"/>
  <c r="AR81" i="2"/>
  <c r="CF81" i="2" s="1"/>
  <c r="AQ81" i="2"/>
  <c r="CE81" i="2" s="1"/>
  <c r="U81" i="2"/>
  <c r="CD80" i="2"/>
  <c r="CC80" i="2"/>
  <c r="CB80" i="2"/>
  <c r="CA80" i="2"/>
  <c r="BZ80" i="2"/>
  <c r="BC80" i="2"/>
  <c r="AU80" i="2"/>
  <c r="CI80" i="2" s="1"/>
  <c r="AT80" i="2"/>
  <c r="CH80" i="2" s="1"/>
  <c r="AS80" i="2"/>
  <c r="AR80" i="2"/>
  <c r="CF80" i="2" s="1"/>
  <c r="AQ80" i="2"/>
  <c r="CE80" i="2" s="1"/>
  <c r="U80" i="2"/>
  <c r="CD79" i="2"/>
  <c r="CC79" i="2"/>
  <c r="CB79" i="2"/>
  <c r="CA79" i="2"/>
  <c r="BZ79" i="2"/>
  <c r="BC79" i="2"/>
  <c r="AU79" i="2"/>
  <c r="CI79" i="2" s="1"/>
  <c r="AT79" i="2"/>
  <c r="CH79" i="2" s="1"/>
  <c r="AS79" i="2"/>
  <c r="AR79" i="2"/>
  <c r="CF79" i="2" s="1"/>
  <c r="AQ79" i="2"/>
  <c r="CE79" i="2" s="1"/>
  <c r="U79" i="2"/>
  <c r="CD78" i="2"/>
  <c r="CB78" i="2"/>
  <c r="CA78" i="2"/>
  <c r="BI78" i="2"/>
  <c r="BE78" i="2"/>
  <c r="BD78" i="2"/>
  <c r="BC78" i="2"/>
  <c r="BB78" i="2"/>
  <c r="BA78" i="2"/>
  <c r="AU78" i="2"/>
  <c r="AT78" i="2"/>
  <c r="AS78" i="2"/>
  <c r="AR78" i="2"/>
  <c r="AQ78" i="2"/>
  <c r="U78" i="2"/>
  <c r="P78" i="2"/>
  <c r="CD77" i="2"/>
  <c r="CB77" i="2"/>
  <c r="CA77" i="2"/>
  <c r="BI77" i="2"/>
  <c r="BF77" i="2" s="1"/>
  <c r="BE77" i="2"/>
  <c r="BD77" i="2"/>
  <c r="BC77" i="2"/>
  <c r="BB77" i="2"/>
  <c r="BA77" i="2"/>
  <c r="AU77" i="2"/>
  <c r="AT77" i="2"/>
  <c r="AS77" i="2"/>
  <c r="AR77" i="2"/>
  <c r="AQ77" i="2"/>
  <c r="U77" i="2"/>
  <c r="P77" i="2"/>
  <c r="BY76" i="2"/>
  <c r="BY75" i="2" s="1"/>
  <c r="BX76" i="2"/>
  <c r="BX75" i="2" s="1"/>
  <c r="BW76" i="2"/>
  <c r="BW75" i="2" s="1"/>
  <c r="BV76" i="2"/>
  <c r="BV75" i="2" s="1"/>
  <c r="BU76" i="2"/>
  <c r="BT76" i="2"/>
  <c r="BT75" i="2" s="1"/>
  <c r="BS76" i="2"/>
  <c r="BS75" i="2" s="1"/>
  <c r="BR76" i="2"/>
  <c r="BR75" i="2" s="1"/>
  <c r="BQ76" i="2"/>
  <c r="BQ75" i="2" s="1"/>
  <c r="BP76" i="2"/>
  <c r="BP75" i="2" s="1"/>
  <c r="BJ76" i="2"/>
  <c r="BJ75" i="2" s="1"/>
  <c r="BJ74" i="2" s="1"/>
  <c r="BH76" i="2"/>
  <c r="BG76" i="2"/>
  <c r="AZ76" i="2"/>
  <c r="AY76" i="2"/>
  <c r="BD76" i="2" s="1"/>
  <c r="AX76" i="2"/>
  <c r="BC76" i="2" s="1"/>
  <c r="AW76" i="2"/>
  <c r="AV76" i="2"/>
  <c r="BA76" i="2" s="1"/>
  <c r="AP76" i="2"/>
  <c r="AO76" i="2"/>
  <c r="AO75" i="2" s="1"/>
  <c r="AT75" i="2" s="1"/>
  <c r="AN76" i="2"/>
  <c r="AM76" i="2"/>
  <c r="AR76" i="2" s="1"/>
  <c r="AL76" i="2"/>
  <c r="AQ76" i="2" s="1"/>
  <c r="AK76" i="2"/>
  <c r="AJ76" i="2"/>
  <c r="AH76" i="2"/>
  <c r="AH75" i="2" s="1"/>
  <c r="AH74" i="2" s="1"/>
  <c r="AH73" i="2" s="1"/>
  <c r="AH72" i="2" s="1"/>
  <c r="AB76" i="2"/>
  <c r="AG76" i="2" s="1"/>
  <c r="U76" i="2"/>
  <c r="BU75" i="2"/>
  <c r="AE75" i="2"/>
  <c r="AB75" i="2" s="1"/>
  <c r="AG75" i="2" s="1"/>
  <c r="U75" i="2"/>
  <c r="P75" i="2"/>
  <c r="AK74" i="2"/>
  <c r="AE74" i="2"/>
  <c r="AB74" i="2" s="1"/>
  <c r="AG74" i="2" s="1"/>
  <c r="AA74" i="2"/>
  <c r="AA73" i="2" s="1"/>
  <c r="AA72" i="2" s="1"/>
  <c r="Z74" i="2"/>
  <c r="Z73" i="2" s="1"/>
  <c r="Z72" i="2" s="1"/>
  <c r="Y74" i="2"/>
  <c r="Y73" i="2" s="1"/>
  <c r="Y72" i="2" s="1"/>
  <c r="X74" i="2"/>
  <c r="U74" i="2"/>
  <c r="P74" i="2"/>
  <c r="BO73" i="2"/>
  <c r="BN73" i="2"/>
  <c r="BN72" i="2" s="1"/>
  <c r="BM73" i="2"/>
  <c r="BM72" i="2" s="1"/>
  <c r="BL73" i="2"/>
  <c r="BK73" i="2"/>
  <c r="BK72" i="2" s="1"/>
  <c r="AI73" i="2"/>
  <c r="AI72" i="2" s="1"/>
  <c r="AF73" i="2"/>
  <c r="AD73" i="2"/>
  <c r="AD72" i="2" s="1"/>
  <c r="AC73" i="2"/>
  <c r="AC72" i="2" s="1"/>
  <c r="X73" i="2"/>
  <c r="X72" i="2" s="1"/>
  <c r="W73" i="2"/>
  <c r="W72" i="2" s="1"/>
  <c r="V73" i="2"/>
  <c r="V72" i="2" s="1"/>
  <c r="T73" i="2"/>
  <c r="U73" i="2" s="1"/>
  <c r="S73" i="2"/>
  <c r="S72" i="2" s="1"/>
  <c r="R73" i="2"/>
  <c r="R72" i="2" s="1"/>
  <c r="Q73" i="2"/>
  <c r="Q72" i="2" s="1"/>
  <c r="O73" i="2"/>
  <c r="O72" i="2" s="1"/>
  <c r="N73" i="2"/>
  <c r="N72" i="2" s="1"/>
  <c r="M73" i="2"/>
  <c r="M72" i="2" s="1"/>
  <c r="L73" i="2"/>
  <c r="L72" i="2" s="1"/>
  <c r="K73" i="2"/>
  <c r="K72" i="2" s="1"/>
  <c r="J73" i="2"/>
  <c r="J72" i="2" s="1"/>
  <c r="I73" i="2"/>
  <c r="I72" i="2" s="1"/>
  <c r="H73" i="2"/>
  <c r="H72" i="2" s="1"/>
  <c r="BY72" i="2"/>
  <c r="BX72" i="2"/>
  <c r="BW72" i="2"/>
  <c r="BV72" i="2"/>
  <c r="BU72" i="2"/>
  <c r="BT72" i="2"/>
  <c r="BS72" i="2"/>
  <c r="BR72" i="2"/>
  <c r="BQ72" i="2"/>
  <c r="BP72" i="2"/>
  <c r="AF72" i="2"/>
  <c r="CD71" i="2"/>
  <c r="CB71" i="2"/>
  <c r="CA71" i="2"/>
  <c r="BE71" i="2"/>
  <c r="CI71" i="2" s="1"/>
  <c r="BD71" i="2"/>
  <c r="BC71" i="2"/>
  <c r="CG71" i="2" s="1"/>
  <c r="BB71" i="2"/>
  <c r="CF71" i="2" s="1"/>
  <c r="BA71" i="2"/>
  <c r="AT71" i="2"/>
  <c r="AE71" i="2"/>
  <c r="CC71" i="2" s="1"/>
  <c r="U71" i="2"/>
  <c r="L71" i="2"/>
  <c r="K71" i="2"/>
  <c r="CD70" i="2"/>
  <c r="CB70" i="2"/>
  <c r="CA70" i="2"/>
  <c r="BE70" i="2"/>
  <c r="CI70" i="2" s="1"/>
  <c r="BD70" i="2"/>
  <c r="BC70" i="2"/>
  <c r="CG70" i="2" s="1"/>
  <c r="BB70" i="2"/>
  <c r="AV70" i="2"/>
  <c r="AV68" i="2" s="1"/>
  <c r="AR70" i="2"/>
  <c r="AQ70" i="2"/>
  <c r="AQ68" i="2" s="1"/>
  <c r="AO70" i="2"/>
  <c r="AL70" i="2" s="1"/>
  <c r="AL68" i="2" s="1"/>
  <c r="AE70" i="2"/>
  <c r="AB70" i="2" s="1"/>
  <c r="T70" i="2"/>
  <c r="U70" i="2" s="1"/>
  <c r="M70" i="2"/>
  <c r="L70" i="2"/>
  <c r="K70" i="2"/>
  <c r="CD69" i="2"/>
  <c r="CB69" i="2"/>
  <c r="CA69" i="2"/>
  <c r="BE69" i="2"/>
  <c r="BD69" i="2"/>
  <c r="BC69" i="2"/>
  <c r="BB69" i="2"/>
  <c r="BA69" i="2"/>
  <c r="AU69" i="2"/>
  <c r="AT69" i="2"/>
  <c r="AS69" i="2"/>
  <c r="AR69" i="2"/>
  <c r="AQ69" i="2"/>
  <c r="AE69" i="2"/>
  <c r="CC69" i="2" s="1"/>
  <c r="U69" i="2"/>
  <c r="L69" i="2"/>
  <c r="K69" i="2"/>
  <c r="BY68" i="2"/>
  <c r="BX68" i="2"/>
  <c r="BW68" i="2"/>
  <c r="BV68" i="2"/>
  <c r="BU68" i="2"/>
  <c r="BT68" i="2"/>
  <c r="BS68" i="2"/>
  <c r="BR68" i="2"/>
  <c r="BQ68" i="2"/>
  <c r="BP68" i="2"/>
  <c r="BO68" i="2"/>
  <c r="BN68" i="2"/>
  <c r="BM68" i="2"/>
  <c r="BL68" i="2"/>
  <c r="BK68" i="2"/>
  <c r="BI68" i="2"/>
  <c r="BH68" i="2"/>
  <c r="BG68" i="2"/>
  <c r="BF68" i="2"/>
  <c r="AZ68" i="2"/>
  <c r="AY68" i="2"/>
  <c r="AX68" i="2"/>
  <c r="AW68" i="2"/>
  <c r="AU68" i="2"/>
  <c r="AT68" i="2"/>
  <c r="AN68" i="2"/>
  <c r="AS68" i="2" s="1"/>
  <c r="AM68" i="2"/>
  <c r="AR68" i="2" s="1"/>
  <c r="AK68" i="2"/>
  <c r="AI68" i="2"/>
  <c r="AH68" i="2"/>
  <c r="AF68" i="2"/>
  <c r="AD68" i="2"/>
  <c r="AC68" i="2"/>
  <c r="AA68" i="2"/>
  <c r="Z68" i="2"/>
  <c r="Y68" i="2"/>
  <c r="X68" i="2"/>
  <c r="W68" i="2"/>
  <c r="V68" i="2"/>
  <c r="T68" i="2"/>
  <c r="U68" i="2" s="1"/>
  <c r="S68" i="2"/>
  <c r="R68" i="2"/>
  <c r="O68" i="2"/>
  <c r="M68" i="2"/>
  <c r="I68" i="2"/>
  <c r="H68" i="2"/>
  <c r="BK67" i="2"/>
  <c r="BD67" i="2"/>
  <c r="BA67" i="2"/>
  <c r="AU67" i="2"/>
  <c r="CI67" i="2" s="1"/>
  <c r="AT67" i="2"/>
  <c r="AS67" i="2"/>
  <c r="CG67" i="2" s="1"/>
  <c r="AR67" i="2"/>
  <c r="CF67" i="2" s="1"/>
  <c r="AQ67" i="2"/>
  <c r="AG67" i="2"/>
  <c r="L67" i="2" s="1"/>
  <c r="P67" i="2"/>
  <c r="Q67" i="2" s="1"/>
  <c r="W67" i="2" s="1"/>
  <c r="BK66" i="2"/>
  <c r="BD66" i="2"/>
  <c r="BA66" i="2"/>
  <c r="AU66" i="2"/>
  <c r="CI66" i="2" s="1"/>
  <c r="AT66" i="2"/>
  <c r="AS66" i="2"/>
  <c r="CG66" i="2" s="1"/>
  <c r="AR66" i="2"/>
  <c r="CF66" i="2" s="1"/>
  <c r="AQ66" i="2"/>
  <c r="AJ66" i="2"/>
  <c r="AG66" i="2" s="1"/>
  <c r="P66" i="2"/>
  <c r="Q66" i="2" s="1"/>
  <c r="W66" i="2" s="1"/>
  <c r="CD65" i="2"/>
  <c r="CB65" i="2"/>
  <c r="CA65" i="2"/>
  <c r="BN65" i="2"/>
  <c r="CC65" i="2" s="1"/>
  <c r="BD65" i="2"/>
  <c r="BA65" i="2"/>
  <c r="AU65" i="2"/>
  <c r="CI65" i="2" s="1"/>
  <c r="AT65" i="2"/>
  <c r="AS65" i="2"/>
  <c r="AR65" i="2"/>
  <c r="AQ65" i="2"/>
  <c r="AJ65" i="2"/>
  <c r="AI65" i="2"/>
  <c r="AH65" i="2"/>
  <c r="AB65" i="2"/>
  <c r="AG65" i="2" s="1"/>
  <c r="U65" i="2"/>
  <c r="P65" i="2"/>
  <c r="M65" i="2"/>
  <c r="L65" i="2"/>
  <c r="K65" i="2"/>
  <c r="CD64" i="2"/>
  <c r="CB64" i="2"/>
  <c r="CA64" i="2"/>
  <c r="BN64" i="2"/>
  <c r="BK64" i="2" s="1"/>
  <c r="BD64" i="2"/>
  <c r="BA64" i="2"/>
  <c r="AU64" i="2"/>
  <c r="CI64" i="2" s="1"/>
  <c r="AT64" i="2"/>
  <c r="AS64" i="2"/>
  <c r="AR64" i="2"/>
  <c r="AQ64" i="2"/>
  <c r="AJ64" i="2"/>
  <c r="AI64" i="2"/>
  <c r="AH64" i="2"/>
  <c r="AG64" i="2"/>
  <c r="U64" i="2"/>
  <c r="P64" i="2"/>
  <c r="M64" i="2"/>
  <c r="L64" i="2"/>
  <c r="K64" i="2"/>
  <c r="CD63" i="2"/>
  <c r="CB63" i="2"/>
  <c r="CA63" i="2"/>
  <c r="BI63" i="2"/>
  <c r="BD63" i="2"/>
  <c r="BA63" i="2"/>
  <c r="AU63" i="2"/>
  <c r="CI63" i="2" s="1"/>
  <c r="AT63" i="2"/>
  <c r="AS63" i="2"/>
  <c r="AR63" i="2"/>
  <c r="AQ63" i="2"/>
  <c r="AJ63" i="2"/>
  <c r="AI63" i="2"/>
  <c r="AH63" i="2"/>
  <c r="AG63" i="2"/>
  <c r="U63" i="2"/>
  <c r="P63" i="2"/>
  <c r="M63" i="2"/>
  <c r="L63" i="2"/>
  <c r="K63" i="2"/>
  <c r="CD62" i="2"/>
  <c r="CB62" i="2"/>
  <c r="CA62" i="2"/>
  <c r="AY62" i="2"/>
  <c r="BD62" i="2" s="1"/>
  <c r="AU62" i="2"/>
  <c r="AT62" i="2"/>
  <c r="AS62" i="2"/>
  <c r="AR62" i="2"/>
  <c r="AQ62" i="2"/>
  <c r="AK62" i="2"/>
  <c r="AJ62" i="2"/>
  <c r="AI62" i="2"/>
  <c r="AH62" i="2"/>
  <c r="AG62" i="2"/>
  <c r="U62" i="2"/>
  <c r="P62" i="2"/>
  <c r="M62" i="2"/>
  <c r="L62" i="2"/>
  <c r="K62" i="2"/>
  <c r="CD61" i="2"/>
  <c r="CC61" i="2"/>
  <c r="CB61" i="2"/>
  <c r="CA61" i="2"/>
  <c r="BD61" i="2"/>
  <c r="AV61" i="2"/>
  <c r="BA61" i="2" s="1"/>
  <c r="AU61" i="2"/>
  <c r="AT61" i="2"/>
  <c r="AS61" i="2"/>
  <c r="AR61" i="2"/>
  <c r="AL61" i="2"/>
  <c r="X61" i="2" s="1"/>
  <c r="X51" i="2" s="1"/>
  <c r="AK61" i="2"/>
  <c r="AI61" i="2"/>
  <c r="AH61" i="2"/>
  <c r="AB61" i="2"/>
  <c r="U61" i="2"/>
  <c r="P61" i="2"/>
  <c r="M61" i="2"/>
  <c r="L61" i="2"/>
  <c r="K61" i="2"/>
  <c r="CD60" i="2"/>
  <c r="CB60" i="2"/>
  <c r="CA60" i="2"/>
  <c r="BD60" i="2"/>
  <c r="BA60" i="2"/>
  <c r="AU60" i="2"/>
  <c r="AT60" i="2"/>
  <c r="AS60" i="2"/>
  <c r="AR60" i="2"/>
  <c r="AQ60" i="2"/>
  <c r="AK60" i="2"/>
  <c r="AI60" i="2"/>
  <c r="AH60" i="2"/>
  <c r="AE60" i="2"/>
  <c r="CC60" i="2" s="1"/>
  <c r="U60" i="2"/>
  <c r="P60" i="2"/>
  <c r="M60" i="2"/>
  <c r="L60" i="2"/>
  <c r="K60" i="2"/>
  <c r="CD59" i="2"/>
  <c r="CC59" i="2"/>
  <c r="CB59" i="2"/>
  <c r="CA59" i="2"/>
  <c r="BD59" i="2"/>
  <c r="BA59" i="2"/>
  <c r="AU59" i="2"/>
  <c r="AT59" i="2"/>
  <c r="AS59" i="2"/>
  <c r="AR59" i="2"/>
  <c r="AL59" i="2"/>
  <c r="AK59" i="2"/>
  <c r="AJ59" i="2"/>
  <c r="AI59" i="2"/>
  <c r="AH59" i="2"/>
  <c r="AB59" i="2"/>
  <c r="U59" i="2"/>
  <c r="P59" i="2"/>
  <c r="M59" i="2"/>
  <c r="L59" i="2"/>
  <c r="K59" i="2"/>
  <c r="CD58" i="2"/>
  <c r="CC58" i="2"/>
  <c r="CB58" i="2"/>
  <c r="CA58" i="2"/>
  <c r="BD58" i="2"/>
  <c r="BA58" i="2"/>
  <c r="AU58" i="2"/>
  <c r="AT58" i="2"/>
  <c r="AS58" i="2"/>
  <c r="AR58" i="2"/>
  <c r="AQ58" i="2"/>
  <c r="AK58" i="2"/>
  <c r="AJ58" i="2"/>
  <c r="AI58" i="2"/>
  <c r="AH58" i="2"/>
  <c r="AB58" i="2"/>
  <c r="BZ58" i="2" s="1"/>
  <c r="U58" i="2"/>
  <c r="M58" i="2"/>
  <c r="I58" i="2"/>
  <c r="L58" i="2" s="1"/>
  <c r="CD57" i="2"/>
  <c r="CB57" i="2"/>
  <c r="CA57" i="2"/>
  <c r="BN57" i="2"/>
  <c r="BK57" i="2" s="1"/>
  <c r="BZ57" i="2" s="1"/>
  <c r="BD57" i="2"/>
  <c r="BA57" i="2"/>
  <c r="AU57" i="2"/>
  <c r="AT57" i="2"/>
  <c r="AS57" i="2"/>
  <c r="AR57" i="2"/>
  <c r="AQ57" i="2"/>
  <c r="AK57" i="2"/>
  <c r="AJ57" i="2"/>
  <c r="AI57" i="2"/>
  <c r="AH57" i="2"/>
  <c r="AG57" i="2"/>
  <c r="U57" i="2"/>
  <c r="P57" i="2"/>
  <c r="M57" i="2"/>
  <c r="L57" i="2"/>
  <c r="K57" i="2"/>
  <c r="CD56" i="2"/>
  <c r="CB56" i="2"/>
  <c r="CA56" i="2"/>
  <c r="BI56" i="2"/>
  <c r="BF56" i="2" s="1"/>
  <c r="BZ56" i="2" s="1"/>
  <c r="BD56" i="2"/>
  <c r="BA56" i="2"/>
  <c r="AU56" i="2"/>
  <c r="AT56" i="2"/>
  <c r="AS56" i="2"/>
  <c r="AR56" i="2"/>
  <c r="AQ56" i="2"/>
  <c r="AK56" i="2"/>
  <c r="AJ56" i="2"/>
  <c r="AI56" i="2"/>
  <c r="AH56" i="2"/>
  <c r="AG56" i="2"/>
  <c r="U56" i="2"/>
  <c r="P56" i="2"/>
  <c r="M56" i="2"/>
  <c r="L56" i="2"/>
  <c r="K56" i="2"/>
  <c r="CD55" i="2"/>
  <c r="CB55" i="2"/>
  <c r="CA55" i="2"/>
  <c r="BI55" i="2"/>
  <c r="CC55" i="2" s="1"/>
  <c r="BD55" i="2"/>
  <c r="BA55" i="2"/>
  <c r="AU55" i="2"/>
  <c r="AT55" i="2"/>
  <c r="AS55" i="2"/>
  <c r="AR55" i="2"/>
  <c r="AQ55" i="2"/>
  <c r="AK55" i="2"/>
  <c r="AJ55" i="2"/>
  <c r="AI55" i="2"/>
  <c r="AH55" i="2"/>
  <c r="AG55" i="2"/>
  <c r="U55" i="2"/>
  <c r="P55" i="2"/>
  <c r="M55" i="2"/>
  <c r="L55" i="2"/>
  <c r="K55" i="2"/>
  <c r="CD54" i="2"/>
  <c r="CC54" i="2"/>
  <c r="CB54" i="2"/>
  <c r="CA54" i="2"/>
  <c r="BK54" i="2"/>
  <c r="BD54" i="2"/>
  <c r="AV54" i="2"/>
  <c r="BA54" i="2" s="1"/>
  <c r="AU54" i="2"/>
  <c r="AT54" i="2"/>
  <c r="AS54" i="2"/>
  <c r="AR54" i="2"/>
  <c r="AQ54" i="2"/>
  <c r="AK54" i="2"/>
  <c r="AJ54" i="2"/>
  <c r="AI54" i="2"/>
  <c r="AH54" i="2"/>
  <c r="AG54" i="2"/>
  <c r="U54" i="2"/>
  <c r="P54" i="2"/>
  <c r="M54" i="2"/>
  <c r="L54" i="2"/>
  <c r="K54" i="2"/>
  <c r="CD53" i="2"/>
  <c r="CC53" i="2"/>
  <c r="CB53" i="2"/>
  <c r="CA53" i="2"/>
  <c r="BF53" i="2"/>
  <c r="BD53" i="2"/>
  <c r="BA53" i="2"/>
  <c r="AU53" i="2"/>
  <c r="AT53" i="2"/>
  <c r="AS53" i="2"/>
  <c r="AR53" i="2"/>
  <c r="AL53" i="2"/>
  <c r="AQ53" i="2" s="1"/>
  <c r="AK53" i="2"/>
  <c r="AJ53" i="2"/>
  <c r="AI53" i="2"/>
  <c r="AH53" i="2"/>
  <c r="AG53" i="2"/>
  <c r="U53" i="2"/>
  <c r="P53" i="2"/>
  <c r="M53" i="2"/>
  <c r="L53" i="2"/>
  <c r="K53" i="2"/>
  <c r="CD52" i="2"/>
  <c r="CC52" i="2"/>
  <c r="CB52" i="2"/>
  <c r="CA52" i="2"/>
  <c r="BD52" i="2"/>
  <c r="AV52" i="2"/>
  <c r="AU52" i="2"/>
  <c r="AT52" i="2"/>
  <c r="AS52" i="2"/>
  <c r="AR52" i="2"/>
  <c r="AL52" i="2"/>
  <c r="AK52" i="2"/>
  <c r="AJ52" i="2"/>
  <c r="AI52" i="2"/>
  <c r="AH52" i="2"/>
  <c r="AG52" i="2"/>
  <c r="U52" i="2"/>
  <c r="P52" i="2"/>
  <c r="M52" i="2"/>
  <c r="L52" i="2"/>
  <c r="K52" i="2"/>
  <c r="BY51" i="2"/>
  <c r="BX51" i="2"/>
  <c r="BW51" i="2"/>
  <c r="BV51" i="2"/>
  <c r="BU51" i="2"/>
  <c r="BT51" i="2"/>
  <c r="BS51" i="2"/>
  <c r="BR51" i="2"/>
  <c r="BQ51" i="2"/>
  <c r="BP51" i="2"/>
  <c r="BO51" i="2"/>
  <c r="BM51" i="2"/>
  <c r="BL51" i="2"/>
  <c r="BJ51" i="2"/>
  <c r="BJ50" i="2" s="1"/>
  <c r="BH51" i="2"/>
  <c r="BG51" i="2"/>
  <c r="BE51" i="2"/>
  <c r="BC51" i="2"/>
  <c r="BB51" i="2"/>
  <c r="AZ51" i="2"/>
  <c r="AX51" i="2"/>
  <c r="AW51" i="2"/>
  <c r="AP51" i="2"/>
  <c r="AP50" i="2" s="1"/>
  <c r="AO51" i="2"/>
  <c r="AN51" i="2"/>
  <c r="AM51" i="2"/>
  <c r="AF51" i="2"/>
  <c r="AD51" i="2"/>
  <c r="AC51" i="2"/>
  <c r="AC50" i="2" s="1"/>
  <c r="AA51" i="2"/>
  <c r="Z51" i="2"/>
  <c r="V51" i="2"/>
  <c r="T51" i="2"/>
  <c r="S51" i="2"/>
  <c r="S50" i="2" s="1"/>
  <c r="R51" i="2"/>
  <c r="R50" i="2" s="1"/>
  <c r="R49" i="2" s="1"/>
  <c r="O51" i="2"/>
  <c r="N51" i="2"/>
  <c r="J51" i="2"/>
  <c r="H51" i="2"/>
  <c r="M50" i="2"/>
  <c r="M49" i="2"/>
  <c r="CD48" i="2"/>
  <c r="CC48" i="2"/>
  <c r="CB48" i="2"/>
  <c r="CA48" i="2"/>
  <c r="BZ48" i="2"/>
  <c r="BE48" i="2"/>
  <c r="BD48" i="2"/>
  <c r="BC48" i="2"/>
  <c r="BB48" i="2"/>
  <c r="BA48" i="2"/>
  <c r="AU48" i="2"/>
  <c r="AT48" i="2"/>
  <c r="AS48" i="2"/>
  <c r="AR48" i="2"/>
  <c r="AQ48" i="2"/>
  <c r="U48" i="2"/>
  <c r="CC47" i="2"/>
  <c r="AT47" i="2"/>
  <c r="AL47" i="2"/>
  <c r="BZ47" i="2" s="1"/>
  <c r="AK47" i="2"/>
  <c r="AK46" i="2" s="1"/>
  <c r="AK45" i="2" s="1"/>
  <c r="AJ47" i="2"/>
  <c r="AJ46" i="2" s="1"/>
  <c r="AJ45" i="2" s="1"/>
  <c r="AI47" i="2"/>
  <c r="AI46" i="2" s="1"/>
  <c r="AI45" i="2" s="1"/>
  <c r="AH47" i="2"/>
  <c r="AH46" i="2" s="1"/>
  <c r="AH45" i="2" s="1"/>
  <c r="AG47" i="2"/>
  <c r="AG46" i="2" s="1"/>
  <c r="AG45" i="2" s="1"/>
  <c r="U47" i="2"/>
  <c r="BY46" i="2"/>
  <c r="BY45" i="2" s="1"/>
  <c r="BX46" i="2"/>
  <c r="BX45" i="2" s="1"/>
  <c r="BW46" i="2"/>
  <c r="BW45" i="2" s="1"/>
  <c r="BV46" i="2"/>
  <c r="BV45" i="2" s="1"/>
  <c r="BU46" i="2"/>
  <c r="BU45" i="2" s="1"/>
  <c r="BT46" i="2"/>
  <c r="BT45" i="2" s="1"/>
  <c r="BS46" i="2"/>
  <c r="BS45" i="2" s="1"/>
  <c r="BR46" i="2"/>
  <c r="BR45" i="2" s="1"/>
  <c r="BQ46" i="2"/>
  <c r="BQ45" i="2" s="1"/>
  <c r="BP46" i="2"/>
  <c r="BP45" i="2" s="1"/>
  <c r="BN46" i="2"/>
  <c r="BN45" i="2" s="1"/>
  <c r="BK46" i="2"/>
  <c r="BI46" i="2"/>
  <c r="BI45" i="2" s="1"/>
  <c r="BF46" i="2"/>
  <c r="BF45" i="2" s="1"/>
  <c r="AY46" i="2"/>
  <c r="AY45" i="2" s="1"/>
  <c r="AV46" i="2"/>
  <c r="AV45" i="2" s="1"/>
  <c r="AO46" i="2"/>
  <c r="AL46" i="2"/>
  <c r="AQ46" i="2" s="1"/>
  <c r="AF46" i="2"/>
  <c r="AF45" i="2" s="1"/>
  <c r="AE46" i="2"/>
  <c r="AE45" i="2" s="1"/>
  <c r="AD46" i="2"/>
  <c r="AD45" i="2" s="1"/>
  <c r="AC46" i="2"/>
  <c r="AC45" i="2" s="1"/>
  <c r="AB46" i="2"/>
  <c r="AB45" i="2" s="1"/>
  <c r="AA46" i="2"/>
  <c r="AA45" i="2" s="1"/>
  <c r="Z46" i="2"/>
  <c r="Z45" i="2" s="1"/>
  <c r="Y46" i="2"/>
  <c r="Y45" i="2" s="1"/>
  <c r="X46" i="2"/>
  <c r="X45" i="2" s="1"/>
  <c r="W46" i="2"/>
  <c r="W45" i="2" s="1"/>
  <c r="V46" i="2"/>
  <c r="V45" i="2" s="1"/>
  <c r="T46" i="2"/>
  <c r="U46" i="2" s="1"/>
  <c r="S46" i="2"/>
  <c r="S45" i="2" s="1"/>
  <c r="R46" i="2"/>
  <c r="R45" i="2" s="1"/>
  <c r="Q46" i="2"/>
  <c r="Q45" i="2" s="1"/>
  <c r="P46" i="2"/>
  <c r="P45" i="2" s="1"/>
  <c r="O46" i="2"/>
  <c r="O45" i="2" s="1"/>
  <c r="N46" i="2"/>
  <c r="N45" i="2" s="1"/>
  <c r="I46" i="2"/>
  <c r="I45" i="2" s="1"/>
  <c r="CI44" i="2"/>
  <c r="CH44" i="2"/>
  <c r="CG44" i="2"/>
  <c r="CF44" i="2"/>
  <c r="CE44" i="2"/>
  <c r="CD44" i="2"/>
  <c r="CC44" i="2"/>
  <c r="CB44" i="2"/>
  <c r="CA44" i="2"/>
  <c r="BZ44" i="2"/>
  <c r="U44" i="2"/>
  <c r="CI43" i="2"/>
  <c r="CH43" i="2"/>
  <c r="CG43" i="2"/>
  <c r="CF43" i="2"/>
  <c r="CE43" i="2"/>
  <c r="CD43" i="2"/>
  <c r="CC43" i="2"/>
  <c r="CB43" i="2"/>
  <c r="CA43" i="2"/>
  <c r="BZ43" i="2"/>
  <c r="U43" i="2"/>
  <c r="CI42" i="2"/>
  <c r="CH42" i="2"/>
  <c r="CG42" i="2"/>
  <c r="CF42" i="2"/>
  <c r="CE42" i="2"/>
  <c r="CD42" i="2"/>
  <c r="CC42" i="2"/>
  <c r="CB42" i="2"/>
  <c r="CA42" i="2"/>
  <c r="BZ42" i="2"/>
  <c r="U42" i="2"/>
  <c r="CI41" i="2"/>
  <c r="CH41" i="2"/>
  <c r="CG41" i="2"/>
  <c r="CF41" i="2"/>
  <c r="CE41" i="2"/>
  <c r="CD41" i="2"/>
  <c r="CC41" i="2"/>
  <c r="CB41" i="2"/>
  <c r="CA41" i="2"/>
  <c r="BZ41" i="2"/>
  <c r="U41" i="2"/>
  <c r="CI40" i="2"/>
  <c r="CH40" i="2"/>
  <c r="CG40" i="2"/>
  <c r="CF40" i="2"/>
  <c r="CE40" i="2"/>
  <c r="CD40" i="2"/>
  <c r="CC40" i="2"/>
  <c r="CB40" i="2"/>
  <c r="CA40" i="2"/>
  <c r="BZ40" i="2"/>
  <c r="U40" i="2"/>
  <c r="CI39" i="2"/>
  <c r="CH39" i="2"/>
  <c r="CG39" i="2"/>
  <c r="CF39" i="2"/>
  <c r="CE39" i="2"/>
  <c r="CD39" i="2"/>
  <c r="CC39" i="2"/>
  <c r="CB39" i="2"/>
  <c r="CA39" i="2"/>
  <c r="BZ39" i="2"/>
  <c r="U39" i="2"/>
  <c r="CI38" i="2"/>
  <c r="CH38" i="2"/>
  <c r="CG38" i="2"/>
  <c r="CF38" i="2"/>
  <c r="CE38" i="2"/>
  <c r="CD38" i="2"/>
  <c r="CC38" i="2"/>
  <c r="CB38" i="2"/>
  <c r="CA38" i="2"/>
  <c r="BZ38" i="2"/>
  <c r="U38" i="2"/>
  <c r="CI37" i="2"/>
  <c r="CH37" i="2"/>
  <c r="CG37" i="2"/>
  <c r="CF37" i="2"/>
  <c r="CE37" i="2"/>
  <c r="CD37" i="2"/>
  <c r="CC37" i="2"/>
  <c r="CB37" i="2"/>
  <c r="CA37" i="2"/>
  <c r="BZ37" i="2"/>
  <c r="U37" i="2"/>
  <c r="CI36" i="2"/>
  <c r="CH36" i="2"/>
  <c r="CG36" i="2"/>
  <c r="CF36" i="2"/>
  <c r="CE36" i="2"/>
  <c r="CD36" i="2"/>
  <c r="CC36" i="2"/>
  <c r="CB36" i="2"/>
  <c r="CA36" i="2"/>
  <c r="BZ36" i="2"/>
  <c r="U36" i="2"/>
  <c r="CI35" i="2"/>
  <c r="CH35" i="2"/>
  <c r="CG35" i="2"/>
  <c r="CF35" i="2"/>
  <c r="CE35" i="2"/>
  <c r="CD35" i="2"/>
  <c r="CC35" i="2"/>
  <c r="CB35" i="2"/>
  <c r="CA35" i="2"/>
  <c r="BZ35" i="2"/>
  <c r="U35" i="2"/>
  <c r="CI34" i="2"/>
  <c r="CH34" i="2"/>
  <c r="CG34" i="2"/>
  <c r="CF34" i="2"/>
  <c r="CE34" i="2"/>
  <c r="CD34" i="2"/>
  <c r="CC34" i="2"/>
  <c r="CB34" i="2"/>
  <c r="CA34" i="2"/>
  <c r="BZ34" i="2"/>
  <c r="U34" i="2"/>
  <c r="BY33" i="2"/>
  <c r="BX33" i="2"/>
  <c r="BW33" i="2"/>
  <c r="BV33" i="2"/>
  <c r="BU33" i="2"/>
  <c r="BT33" i="2"/>
  <c r="BS33" i="2"/>
  <c r="BR33" i="2"/>
  <c r="BQ33" i="2"/>
  <c r="BP33" i="2"/>
  <c r="BO33" i="2"/>
  <c r="BN33" i="2"/>
  <c r="BM33" i="2"/>
  <c r="BL33" i="2"/>
  <c r="BK33" i="2"/>
  <c r="BJ33" i="2"/>
  <c r="BI33" i="2"/>
  <c r="BH33" i="2"/>
  <c r="BG33" i="2"/>
  <c r="BF33" i="2"/>
  <c r="AZ33" i="2"/>
  <c r="AY33" i="2"/>
  <c r="AX33" i="2"/>
  <c r="AW33" i="2"/>
  <c r="AV33" i="2"/>
  <c r="AP33" i="2"/>
  <c r="AO33" i="2"/>
  <c r="AN33" i="2"/>
  <c r="AM33" i="2"/>
  <c r="AL33" i="2"/>
  <c r="U33" i="2"/>
  <c r="CD32" i="2"/>
  <c r="CC32" i="2"/>
  <c r="CB32" i="2"/>
  <c r="CA32" i="2"/>
  <c r="BE32" i="2"/>
  <c r="BD32" i="2"/>
  <c r="BD31" i="2" s="1"/>
  <c r="BD30" i="2" s="1"/>
  <c r="BD29" i="2" s="1"/>
  <c r="BD28" i="2" s="1"/>
  <c r="BD27" i="2" s="1"/>
  <c r="BC32" i="2"/>
  <c r="BC31" i="2" s="1"/>
  <c r="BC30" i="2" s="1"/>
  <c r="BC29" i="2" s="1"/>
  <c r="BC28" i="2" s="1"/>
  <c r="BC27" i="2" s="1"/>
  <c r="BB32" i="2"/>
  <c r="BB31" i="2" s="1"/>
  <c r="BB30" i="2" s="1"/>
  <c r="BB29" i="2" s="1"/>
  <c r="BB28" i="2" s="1"/>
  <c r="BB27" i="2" s="1"/>
  <c r="BA32" i="2"/>
  <c r="BA31" i="2" s="1"/>
  <c r="BA30" i="2" s="1"/>
  <c r="BA29" i="2" s="1"/>
  <c r="BA28" i="2" s="1"/>
  <c r="BA27" i="2" s="1"/>
  <c r="AU32" i="2"/>
  <c r="AT32" i="2"/>
  <c r="AS32" i="2"/>
  <c r="AR32" i="2"/>
  <c r="AL32" i="2"/>
  <c r="AL31" i="2" s="1"/>
  <c r="AL30" i="2" s="1"/>
  <c r="AK32" i="2"/>
  <c r="AK31" i="2" s="1"/>
  <c r="AK30" i="2" s="1"/>
  <c r="AK29" i="2" s="1"/>
  <c r="AJ32" i="2"/>
  <c r="AJ31" i="2" s="1"/>
  <c r="AJ30" i="2" s="1"/>
  <c r="AJ29" i="2" s="1"/>
  <c r="AI32" i="2"/>
  <c r="AI31" i="2" s="1"/>
  <c r="AH32" i="2"/>
  <c r="AH31" i="2" s="1"/>
  <c r="AH30" i="2" s="1"/>
  <c r="AH29" i="2" s="1"/>
  <c r="AB32" i="2"/>
  <c r="AG32" i="2" s="1"/>
  <c r="AG31" i="2" s="1"/>
  <c r="AG30" i="2" s="1"/>
  <c r="AG29" i="2" s="1"/>
  <c r="M32" i="2"/>
  <c r="BY31" i="2"/>
  <c r="BY30" i="2" s="1"/>
  <c r="BY29" i="2" s="1"/>
  <c r="BX31" i="2"/>
  <c r="BX30" i="2" s="1"/>
  <c r="BX29" i="2" s="1"/>
  <c r="BW31" i="2"/>
  <c r="BW30" i="2" s="1"/>
  <c r="BW29" i="2" s="1"/>
  <c r="BW28" i="2" s="1"/>
  <c r="BW27" i="2" s="1"/>
  <c r="BV31" i="2"/>
  <c r="BV30" i="2" s="1"/>
  <c r="BV29" i="2" s="1"/>
  <c r="BU31" i="2"/>
  <c r="BU30" i="2" s="1"/>
  <c r="BU29" i="2" s="1"/>
  <c r="BT31" i="2"/>
  <c r="BT30" i="2" s="1"/>
  <c r="BT29" i="2" s="1"/>
  <c r="BS31" i="2"/>
  <c r="BS30" i="2" s="1"/>
  <c r="BS29" i="2" s="1"/>
  <c r="BR31" i="2"/>
  <c r="BR30" i="2" s="1"/>
  <c r="BR29" i="2" s="1"/>
  <c r="BQ31" i="2"/>
  <c r="BQ30" i="2" s="1"/>
  <c r="BQ29" i="2" s="1"/>
  <c r="BQ28" i="2" s="1"/>
  <c r="BQ27" i="2" s="1"/>
  <c r="BP31" i="2"/>
  <c r="BP30" i="2" s="1"/>
  <c r="BP29" i="2" s="1"/>
  <c r="BO31" i="2"/>
  <c r="BO30" i="2" s="1"/>
  <c r="BN31" i="2"/>
  <c r="BN30" i="2" s="1"/>
  <c r="BN29" i="2" s="1"/>
  <c r="BM31" i="2"/>
  <c r="BL31" i="2"/>
  <c r="BK31" i="2"/>
  <c r="BK30" i="2" s="1"/>
  <c r="BK29" i="2" s="1"/>
  <c r="BJ31" i="2"/>
  <c r="BJ30" i="2" s="1"/>
  <c r="BJ29" i="2" s="1"/>
  <c r="BI31" i="2"/>
  <c r="BH31" i="2"/>
  <c r="BH30" i="2" s="1"/>
  <c r="BH29" i="2" s="1"/>
  <c r="BG31" i="2"/>
  <c r="BG30" i="2" s="1"/>
  <c r="BG29" i="2" s="1"/>
  <c r="BF31" i="2"/>
  <c r="AZ31" i="2"/>
  <c r="AZ30" i="2" s="1"/>
  <c r="AZ29" i="2" s="1"/>
  <c r="AY31" i="2"/>
  <c r="AY30" i="2" s="1"/>
  <c r="AY29" i="2" s="1"/>
  <c r="AX31" i="2"/>
  <c r="AW31" i="2"/>
  <c r="AW30" i="2" s="1"/>
  <c r="AW29" i="2" s="1"/>
  <c r="AV31" i="2"/>
  <c r="AV30" i="2" s="1"/>
  <c r="AV29" i="2" s="1"/>
  <c r="AP31" i="2"/>
  <c r="AU31" i="2" s="1"/>
  <c r="AO31" i="2"/>
  <c r="AO30" i="2" s="1"/>
  <c r="AN31" i="2"/>
  <c r="AS31" i="2" s="1"/>
  <c r="AM31" i="2"/>
  <c r="AM30" i="2" s="1"/>
  <c r="AF31" i="2"/>
  <c r="AF30" i="2" s="1"/>
  <c r="AF29" i="2" s="1"/>
  <c r="AE31" i="2"/>
  <c r="AE30" i="2" s="1"/>
  <c r="AE29" i="2" s="1"/>
  <c r="AD31" i="2"/>
  <c r="AD30" i="2" s="1"/>
  <c r="AD29" i="2" s="1"/>
  <c r="AC31" i="2"/>
  <c r="AC30" i="2" s="1"/>
  <c r="AC29" i="2" s="1"/>
  <c r="AA31" i="2"/>
  <c r="AA30" i="2" s="1"/>
  <c r="AA29" i="2" s="1"/>
  <c r="Z31" i="2"/>
  <c r="Z30" i="2" s="1"/>
  <c r="Z29" i="2" s="1"/>
  <c r="Y31" i="2"/>
  <c r="Y30" i="2" s="1"/>
  <c r="Y29" i="2" s="1"/>
  <c r="X31" i="2"/>
  <c r="X30" i="2" s="1"/>
  <c r="X29" i="2" s="1"/>
  <c r="W31" i="2"/>
  <c r="W30" i="2" s="1"/>
  <c r="W29" i="2" s="1"/>
  <c r="U31" i="2"/>
  <c r="S31" i="2"/>
  <c r="S30" i="2" s="1"/>
  <c r="S29" i="2" s="1"/>
  <c r="R31" i="2"/>
  <c r="R30" i="2" s="1"/>
  <c r="R29" i="2" s="1"/>
  <c r="O31" i="2"/>
  <c r="O30" i="2" s="1"/>
  <c r="O29" i="2" s="1"/>
  <c r="N31" i="2"/>
  <c r="N30" i="2" s="1"/>
  <c r="N29" i="2" s="1"/>
  <c r="L31" i="2"/>
  <c r="L28" i="2" s="1"/>
  <c r="L27" i="2" s="1"/>
  <c r="K31" i="2"/>
  <c r="BM30" i="2"/>
  <c r="BM29" i="2" s="1"/>
  <c r="V30" i="2"/>
  <c r="V29" i="2" s="1"/>
  <c r="T30" i="2"/>
  <c r="Q30" i="2"/>
  <c r="Q29" i="2" s="1"/>
  <c r="P30" i="2"/>
  <c r="P29" i="2" s="1"/>
  <c r="K28" i="2"/>
  <c r="K27" i="2" s="1"/>
  <c r="Q27" i="2"/>
  <c r="P27" i="2"/>
  <c r="AR31" i="2" l="1"/>
  <c r="BL50" i="2"/>
  <c r="AP30" i="2"/>
  <c r="AU30" i="2" s="1"/>
  <c r="BS50" i="2"/>
  <c r="BS49" i="2" s="1"/>
  <c r="BY50" i="2"/>
  <c r="BY49" i="2" s="1"/>
  <c r="O50" i="2"/>
  <c r="O49" i="2" s="1"/>
  <c r="O26" i="2" s="1"/>
  <c r="BM50" i="2"/>
  <c r="BM49" i="2" s="1"/>
  <c r="BM47" i="2" s="1"/>
  <c r="S49" i="2"/>
  <c r="CH33" i="2"/>
  <c r="R28" i="2"/>
  <c r="R27" i="2" s="1"/>
  <c r="CG61" i="2"/>
  <c r="K68" i="2"/>
  <c r="O28" i="2"/>
  <c r="O27" i="2" s="1"/>
  <c r="BU50" i="2"/>
  <c r="BP28" i="2"/>
  <c r="BP27" i="2" s="1"/>
  <c r="CG56" i="2"/>
  <c r="AX75" i="2"/>
  <c r="BC75" i="2" s="1"/>
  <c r="CG85" i="2"/>
  <c r="CG89" i="2"/>
  <c r="CG90" i="2"/>
  <c r="CG96" i="2"/>
  <c r="R26" i="2"/>
  <c r="AD28" i="2"/>
  <c r="AD27" i="2" s="1"/>
  <c r="V50" i="2"/>
  <c r="V49" i="2" s="1"/>
  <c r="AM50" i="2"/>
  <c r="AR50" i="2" s="1"/>
  <c r="T72" i="2"/>
  <c r="U72" i="2" s="1"/>
  <c r="CF54" i="2"/>
  <c r="X28" i="2"/>
  <c r="X27" i="2" s="1"/>
  <c r="CF33" i="2"/>
  <c r="W28" i="2"/>
  <c r="W27" i="2" s="1"/>
  <c r="AQ47" i="2"/>
  <c r="CG48" i="2"/>
  <c r="CF52" i="2"/>
  <c r="BP50" i="2"/>
  <c r="BP49" i="2" s="1"/>
  <c r="BV50" i="2"/>
  <c r="BV49" i="2" s="1"/>
  <c r="AT102" i="2"/>
  <c r="AA50" i="2"/>
  <c r="AA49" i="2" s="1"/>
  <c r="H50" i="2"/>
  <c r="H49" i="2" s="1"/>
  <c r="H26" i="2" s="1"/>
  <c r="AX50" i="2"/>
  <c r="I51" i="2"/>
  <c r="I50" i="2" s="1"/>
  <c r="I49" i="2" s="1"/>
  <c r="T50" i="2"/>
  <c r="U50" i="2" s="1"/>
  <c r="BZ52" i="2"/>
  <c r="CG53" i="2"/>
  <c r="CG65" i="2"/>
  <c r="AY75" i="2"/>
  <c r="AY74" i="2" s="1"/>
  <c r="BD74" i="2" s="1"/>
  <c r="CF106" i="2"/>
  <c r="AG58" i="2"/>
  <c r="CE58" i="2" s="1"/>
  <c r="CF60" i="2"/>
  <c r="AV28" i="2"/>
  <c r="AV27" i="2" s="1"/>
  <c r="T32" i="2"/>
  <c r="U32" i="2" s="1"/>
  <c r="BO50" i="2"/>
  <c r="CF56" i="2"/>
  <c r="CI57" i="2"/>
  <c r="CI59" i="2"/>
  <c r="CI62" i="2"/>
  <c r="CC104" i="2"/>
  <c r="X50" i="2"/>
  <c r="X49" i="2" s="1"/>
  <c r="AF50" i="2"/>
  <c r="AF49" i="2" s="1"/>
  <c r="BH50" i="2"/>
  <c r="Y61" i="2"/>
  <c r="Y51" i="2" s="1"/>
  <c r="AQ61" i="2"/>
  <c r="CF107" i="2"/>
  <c r="CH109" i="2"/>
  <c r="AN30" i="2"/>
  <c r="AN29" i="2" s="1"/>
  <c r="AS29" i="2" s="1"/>
  <c r="AB31" i="2"/>
  <c r="AB30" i="2" s="1"/>
  <c r="AB29" i="2" s="1"/>
  <c r="AB28" i="2" s="1"/>
  <c r="AB27" i="2" s="1"/>
  <c r="BR50" i="2"/>
  <c r="BR49" i="2" s="1"/>
  <c r="BX50" i="2"/>
  <c r="BX49" i="2" s="1"/>
  <c r="AL51" i="2"/>
  <c r="AL50" i="2" s="1"/>
  <c r="AQ50" i="2" s="1"/>
  <c r="CF55" i="2"/>
  <c r="BF55" i="2"/>
  <c r="BZ55" i="2" s="1"/>
  <c r="BZ61" i="2"/>
  <c r="BS28" i="2"/>
  <c r="BS27" i="2" s="1"/>
  <c r="BY28" i="2"/>
  <c r="BY27" i="2" s="1"/>
  <c r="BT50" i="2"/>
  <c r="BT49" i="2" s="1"/>
  <c r="CG55" i="2"/>
  <c r="BK65" i="2"/>
  <c r="CE65" i="2" s="1"/>
  <c r="L68" i="2"/>
  <c r="AK73" i="2"/>
  <c r="AK72" i="2" s="1"/>
  <c r="AT76" i="2"/>
  <c r="CH76" i="2" s="1"/>
  <c r="CF77" i="2"/>
  <c r="AQ108" i="2"/>
  <c r="CE108" i="2" s="1"/>
  <c r="CF109" i="2"/>
  <c r="CG54" i="2"/>
  <c r="CF58" i="2"/>
  <c r="BD68" i="2"/>
  <c r="CF105" i="2"/>
  <c r="AC49" i="2"/>
  <c r="P73" i="2"/>
  <c r="P72" i="2" s="1"/>
  <c r="CG79" i="2"/>
  <c r="CG108" i="2"/>
  <c r="CF48" i="2"/>
  <c r="CH59" i="2"/>
  <c r="AZ50" i="2"/>
  <c r="BI73" i="2"/>
  <c r="BI72" i="2" s="1"/>
  <c r="CG94" i="2"/>
  <c r="BT28" i="2"/>
  <c r="BT27" i="2" s="1"/>
  <c r="CH45" i="2"/>
  <c r="BU49" i="2"/>
  <c r="AI51" i="2"/>
  <c r="AI50" i="2" s="1"/>
  <c r="AI49" i="2" s="1"/>
  <c r="CG64" i="2"/>
  <c r="Y50" i="2"/>
  <c r="Y49" i="2" s="1"/>
  <c r="CB68" i="2"/>
  <c r="CF69" i="2"/>
  <c r="BC68" i="2"/>
  <c r="BC50" i="2" s="1"/>
  <c r="BA70" i="2"/>
  <c r="BA68" i="2" s="1"/>
  <c r="CF104" i="2"/>
  <c r="AT31" i="2"/>
  <c r="CH31" i="2" s="1"/>
  <c r="CE33" i="2"/>
  <c r="AN50" i="2"/>
  <c r="AS50" i="2" s="1"/>
  <c r="BD51" i="2"/>
  <c r="CI58" i="2"/>
  <c r="CF61" i="2"/>
  <c r="CH61" i="2"/>
  <c r="CF63" i="2"/>
  <c r="CH63" i="2"/>
  <c r="CH67" i="2"/>
  <c r="AJ70" i="2"/>
  <c r="AG70" i="2" s="1"/>
  <c r="CE70" i="2" s="1"/>
  <c r="CI77" i="2"/>
  <c r="CG93" i="2"/>
  <c r="CB103" i="2"/>
  <c r="BQ50" i="2"/>
  <c r="BQ49" i="2" s="1"/>
  <c r="BQ26" i="2" s="1"/>
  <c r="AF28" i="2"/>
  <c r="AF27" i="2" s="1"/>
  <c r="CI48" i="2"/>
  <c r="CH62" i="2"/>
  <c r="CG63" i="2"/>
  <c r="CC76" i="2"/>
  <c r="CG82" i="2"/>
  <c r="CG83" i="2"/>
  <c r="AP29" i="2"/>
  <c r="AU29" i="2" s="1"/>
  <c r="T45" i="2"/>
  <c r="U45" i="2" s="1"/>
  <c r="AL45" i="2"/>
  <c r="AJ28" i="2"/>
  <c r="AJ27" i="2" s="1"/>
  <c r="AD50" i="2"/>
  <c r="AD49" i="2" s="1"/>
  <c r="CI52" i="2"/>
  <c r="CF64" i="2"/>
  <c r="CE64" i="2"/>
  <c r="CH66" i="2"/>
  <c r="CI69" i="2"/>
  <c r="CG78" i="2"/>
  <c r="CG88" i="2"/>
  <c r="CG91" i="2"/>
  <c r="CD103" i="2"/>
  <c r="CE109" i="2"/>
  <c r="BZ110" i="2"/>
  <c r="AR30" i="2"/>
  <c r="AM29" i="2"/>
  <c r="AR29" i="2" s="1"/>
  <c r="AA28" i="2"/>
  <c r="AA27" i="2" s="1"/>
  <c r="BY26" i="2"/>
  <c r="CE76" i="2"/>
  <c r="CI54" i="2"/>
  <c r="AG73" i="2"/>
  <c r="AG72" i="2" s="1"/>
  <c r="Z28" i="2"/>
  <c r="Z27" i="2" s="1"/>
  <c r="CF31" i="2"/>
  <c r="BR28" i="2"/>
  <c r="BR27" i="2" s="1"/>
  <c r="BX28" i="2"/>
  <c r="BX27" i="2" s="1"/>
  <c r="BX26" i="2" s="1"/>
  <c r="CH32" i="2"/>
  <c r="BZ33" i="2"/>
  <c r="CB33" i="2"/>
  <c r="CC33" i="2"/>
  <c r="AH28" i="2"/>
  <c r="AH27" i="2" s="1"/>
  <c r="AH51" i="2"/>
  <c r="AH50" i="2" s="1"/>
  <c r="AH49" i="2" s="1"/>
  <c r="CG59" i="2"/>
  <c r="AJ60" i="2"/>
  <c r="AJ51" i="2" s="1"/>
  <c r="CI60" i="2"/>
  <c r="CF70" i="2"/>
  <c r="CE77" i="2"/>
  <c r="CG81" i="2"/>
  <c r="CB101" i="2"/>
  <c r="BN102" i="2"/>
  <c r="CG109" i="2"/>
  <c r="CF110" i="2"/>
  <c r="AK97" i="2"/>
  <c r="AJ97" i="2"/>
  <c r="CC46" i="2"/>
  <c r="BW50" i="2"/>
  <c r="BW49" i="2" s="1"/>
  <c r="BW26" i="2" s="1"/>
  <c r="CH54" i="2"/>
  <c r="CG58" i="2"/>
  <c r="CH64" i="2"/>
  <c r="W51" i="2"/>
  <c r="W50" i="2" s="1"/>
  <c r="W49" i="2" s="1"/>
  <c r="AE68" i="2"/>
  <c r="BE68" i="2"/>
  <c r="BE50" i="2" s="1"/>
  <c r="AM75" i="2"/>
  <c r="BZ77" i="2"/>
  <c r="CI78" i="2"/>
  <c r="BO102" i="2"/>
  <c r="BF106" i="2"/>
  <c r="BZ106" i="2" s="1"/>
  <c r="CG110" i="2"/>
  <c r="BP26" i="2"/>
  <c r="CH53" i="2"/>
  <c r="L51" i="2"/>
  <c r="AQ52" i="2"/>
  <c r="CI110" i="2"/>
  <c r="BI30" i="2"/>
  <c r="BI29" i="2" s="1"/>
  <c r="CF32" i="2"/>
  <c r="CA33" i="2"/>
  <c r="CE48" i="2"/>
  <c r="BN51" i="2"/>
  <c r="U51" i="2"/>
  <c r="CF57" i="2"/>
  <c r="CC64" i="2"/>
  <c r="CE66" i="2"/>
  <c r="CE67" i="2"/>
  <c r="BB68" i="2"/>
  <c r="BB50" i="2" s="1"/>
  <c r="CG77" i="2"/>
  <c r="CC77" i="2"/>
  <c r="CF78" i="2"/>
  <c r="CG80" i="2"/>
  <c r="CG87" i="2"/>
  <c r="CH108" i="2"/>
  <c r="AI97" i="2"/>
  <c r="BA52" i="2"/>
  <c r="AG61" i="2"/>
  <c r="CF62" i="2"/>
  <c r="AY28" i="2"/>
  <c r="AY27" i="2" s="1"/>
  <c r="BV28" i="2"/>
  <c r="BV27" i="2" s="1"/>
  <c r="AC28" i="2"/>
  <c r="AC27" i="2" s="1"/>
  <c r="AG28" i="2"/>
  <c r="AG27" i="2" s="1"/>
  <c r="Z50" i="2"/>
  <c r="Z49" i="2" s="1"/>
  <c r="CG52" i="2"/>
  <c r="CH55" i="2"/>
  <c r="CH57" i="2"/>
  <c r="CF59" i="2"/>
  <c r="CF65" i="2"/>
  <c r="AW50" i="2"/>
  <c r="CG84" i="2"/>
  <c r="CG95" i="2"/>
  <c r="BI97" i="2"/>
  <c r="CB102" i="2"/>
  <c r="BZ103" i="2"/>
  <c r="CI105" i="2"/>
  <c r="CI106" i="2"/>
  <c r="CI107" i="2"/>
  <c r="CH107" i="2"/>
  <c r="CI108" i="2"/>
  <c r="K51" i="2"/>
  <c r="BN28" i="2"/>
  <c r="AS30" i="2"/>
  <c r="AL29" i="2"/>
  <c r="AQ29" i="2" s="1"/>
  <c r="AQ30" i="2"/>
  <c r="AO29" i="2"/>
  <c r="AT29" i="2" s="1"/>
  <c r="AT30" i="2"/>
  <c r="CH30" i="2" s="1"/>
  <c r="CD30" i="2"/>
  <c r="BO29" i="2"/>
  <c r="BF30" i="2"/>
  <c r="AI30" i="2"/>
  <c r="AI29" i="2" s="1"/>
  <c r="AI28" i="2" s="1"/>
  <c r="AI27" i="2" s="1"/>
  <c r="CG31" i="2"/>
  <c r="AQ31" i="2"/>
  <c r="CE31" i="2" s="1"/>
  <c r="CB31" i="2"/>
  <c r="AX30" i="2"/>
  <c r="CI32" i="2"/>
  <c r="BE31" i="2"/>
  <c r="BE30" i="2" s="1"/>
  <c r="BE29" i="2" s="1"/>
  <c r="BE28" i="2" s="1"/>
  <c r="BE27" i="2" s="1"/>
  <c r="CG32" i="2"/>
  <c r="BZ46" i="2"/>
  <c r="BK45" i="2"/>
  <c r="BN50" i="2"/>
  <c r="U30" i="2"/>
  <c r="T29" i="2"/>
  <c r="U29" i="2" s="1"/>
  <c r="CG33" i="2"/>
  <c r="V28" i="2"/>
  <c r="V27" i="2" s="1"/>
  <c r="CA51" i="2"/>
  <c r="BG50" i="2"/>
  <c r="BZ59" i="2"/>
  <c r="AQ59" i="2"/>
  <c r="CC63" i="2"/>
  <c r="BF63" i="2"/>
  <c r="CA31" i="2"/>
  <c r="Y28" i="2"/>
  <c r="Y27" i="2" s="1"/>
  <c r="AO45" i="2"/>
  <c r="CC45" i="2" s="1"/>
  <c r="AT46" i="2"/>
  <c r="BU28" i="2"/>
  <c r="BU27" i="2" s="1"/>
  <c r="AG59" i="2"/>
  <c r="AQ32" i="2"/>
  <c r="CE32" i="2" s="1"/>
  <c r="BZ32" i="2"/>
  <c r="AK28" i="2"/>
  <c r="AK27" i="2" s="1"/>
  <c r="CF53" i="2"/>
  <c r="AR51" i="2"/>
  <c r="BJ73" i="2"/>
  <c r="BJ72" i="2" s="1"/>
  <c r="BJ49" i="2" s="1"/>
  <c r="BJ47" i="2" s="1"/>
  <c r="BJ46" i="2" s="1"/>
  <c r="BJ45" i="2" s="1"/>
  <c r="BJ28" i="2" s="1"/>
  <c r="BJ27" i="2" s="1"/>
  <c r="AP75" i="2"/>
  <c r="AU76" i="2"/>
  <c r="N28" i="2"/>
  <c r="N27" i="2" s="1"/>
  <c r="CH48" i="2"/>
  <c r="BZ53" i="2"/>
  <c r="CE53" i="2"/>
  <c r="CD31" i="2"/>
  <c r="CD33" i="2"/>
  <c r="CI33" i="2"/>
  <c r="AU50" i="2"/>
  <c r="AU51" i="2"/>
  <c r="BL30" i="2"/>
  <c r="CC31" i="2"/>
  <c r="S28" i="2"/>
  <c r="S27" i="2" s="1"/>
  <c r="S26" i="2" s="1"/>
  <c r="AE28" i="2"/>
  <c r="AE27" i="2" s="1"/>
  <c r="AS51" i="2"/>
  <c r="AY51" i="2"/>
  <c r="AY50" i="2" s="1"/>
  <c r="CE56" i="2"/>
  <c r="CC57" i="2"/>
  <c r="CH58" i="2"/>
  <c r="AV62" i="2"/>
  <c r="AV51" i="2" s="1"/>
  <c r="AV50" i="2" s="1"/>
  <c r="CC62" i="2"/>
  <c r="BZ64" i="2"/>
  <c r="BZ70" i="2"/>
  <c r="AE73" i="2"/>
  <c r="AE72" i="2" s="1"/>
  <c r="AY73" i="2"/>
  <c r="AY72" i="2" s="1"/>
  <c r="AJ74" i="2"/>
  <c r="AJ73" i="2" s="1"/>
  <c r="AJ72" i="2" s="1"/>
  <c r="BE76" i="2"/>
  <c r="AZ75" i="2"/>
  <c r="CE54" i="2"/>
  <c r="CI55" i="2"/>
  <c r="AE51" i="2"/>
  <c r="AB60" i="2"/>
  <c r="AB51" i="2" s="1"/>
  <c r="CA68" i="2"/>
  <c r="BL72" i="2"/>
  <c r="CG106" i="2"/>
  <c r="Q51" i="2"/>
  <c r="Q50" i="2" s="1"/>
  <c r="Q49" i="2" s="1"/>
  <c r="Q26" i="2" s="1"/>
  <c r="CD51" i="2"/>
  <c r="CB51" i="2"/>
  <c r="P51" i="2"/>
  <c r="P50" i="2" s="1"/>
  <c r="AK51" i="2"/>
  <c r="AK50" i="2" s="1"/>
  <c r="CI53" i="2"/>
  <c r="BZ54" i="2"/>
  <c r="BI51" i="2"/>
  <c r="BI50" i="2" s="1"/>
  <c r="CC56" i="2"/>
  <c r="CH56" i="2"/>
  <c r="CE57" i="2"/>
  <c r="CH65" i="2"/>
  <c r="CD68" i="2"/>
  <c r="CG69" i="2"/>
  <c r="AL75" i="2"/>
  <c r="BD104" i="2"/>
  <c r="BD103" i="2" s="1"/>
  <c r="BD102" i="2" s="1"/>
  <c r="BD101" i="2" s="1"/>
  <c r="BD100" i="2" s="1"/>
  <c r="BD99" i="2" s="1"/>
  <c r="BD98" i="2" s="1"/>
  <c r="BD97" i="2" s="1"/>
  <c r="CH105" i="2"/>
  <c r="CG57" i="2"/>
  <c r="CG60" i="2"/>
  <c r="CG62" i="2"/>
  <c r="AB73" i="2"/>
  <c r="AB72" i="2" s="1"/>
  <c r="AO74" i="2"/>
  <c r="BB76" i="2"/>
  <c r="CF76" i="2" s="1"/>
  <c r="AW75" i="2"/>
  <c r="BG75" i="2"/>
  <c r="CA76" i="2"/>
  <c r="CG101" i="2"/>
  <c r="M51" i="2"/>
  <c r="CH52" i="2"/>
  <c r="AT51" i="2"/>
  <c r="CI56" i="2"/>
  <c r="CI61" i="2"/>
  <c r="CF68" i="2"/>
  <c r="AJ69" i="2"/>
  <c r="AB69" i="2"/>
  <c r="AJ71" i="2"/>
  <c r="AG71" i="2" s="1"/>
  <c r="CE71" i="2" s="1"/>
  <c r="AB71" i="2"/>
  <c r="BZ71" i="2" s="1"/>
  <c r="BO72" i="2"/>
  <c r="BO49" i="2" s="1"/>
  <c r="CB76" i="2"/>
  <c r="BH75" i="2"/>
  <c r="BZ76" i="2"/>
  <c r="BF78" i="2"/>
  <c r="CH78" i="2"/>
  <c r="CC78" i="2"/>
  <c r="AO68" i="2"/>
  <c r="AO50" i="2" s="1"/>
  <c r="CH77" i="2"/>
  <c r="L97" i="2"/>
  <c r="CI104" i="2"/>
  <c r="CG105" i="2"/>
  <c r="U108" i="2"/>
  <c r="I108" i="2"/>
  <c r="BZ108" i="2"/>
  <c r="CE110" i="2"/>
  <c r="CA103" i="2"/>
  <c r="CF103" i="2"/>
  <c r="BL102" i="2"/>
  <c r="BZ104" i="2"/>
  <c r="CE104" i="2"/>
  <c r="BZ107" i="2"/>
  <c r="CE107" i="2"/>
  <c r="CG92" i="2"/>
  <c r="AL101" i="2"/>
  <c r="AQ101" i="2" s="1"/>
  <c r="AT101" i="2"/>
  <c r="AB97" i="2"/>
  <c r="AG102" i="2"/>
  <c r="AG97" i="2" s="1"/>
  <c r="BJ100" i="2"/>
  <c r="BJ99" i="2" s="1"/>
  <c r="BJ98" i="2" s="1"/>
  <c r="BJ97" i="2" s="1"/>
  <c r="AV75" i="2"/>
  <c r="AS76" i="2"/>
  <c r="CG76" i="2" s="1"/>
  <c r="AN75" i="2"/>
  <c r="CD76" i="2"/>
  <c r="AQ98" i="2"/>
  <c r="AL99" i="2"/>
  <c r="AQ99" i="2" s="1"/>
  <c r="AT99" i="2"/>
  <c r="CG104" i="2"/>
  <c r="CG107" i="2"/>
  <c r="CF108" i="2"/>
  <c r="CI109" i="2"/>
  <c r="CG86" i="2"/>
  <c r="AH97" i="2"/>
  <c r="CG103" i="2"/>
  <c r="BZ105" i="2"/>
  <c r="CE105" i="2"/>
  <c r="T109" i="2"/>
  <c r="AV97" i="2"/>
  <c r="BZ109" i="2"/>
  <c r="CH110" i="2"/>
  <c r="BM100" i="2"/>
  <c r="BK102" i="2"/>
  <c r="CG102" i="2"/>
  <c r="CI103" i="2"/>
  <c r="CC105" i="2"/>
  <c r="CH106" i="2"/>
  <c r="CC107" i="2"/>
  <c r="AT98" i="2"/>
  <c r="AT100" i="2"/>
  <c r="CI102" i="2"/>
  <c r="CE103" i="2"/>
  <c r="AO97" i="2"/>
  <c r="AT97" i="2" s="1"/>
  <c r="BZ65" i="2" l="1"/>
  <c r="CE55" i="2"/>
  <c r="BS26" i="2"/>
  <c r="P49" i="2"/>
  <c r="P26" i="2" s="1"/>
  <c r="BK51" i="2"/>
  <c r="BK50" i="2" s="1"/>
  <c r="BK49" i="2" s="1"/>
  <c r="CE61" i="2"/>
  <c r="CI76" i="2"/>
  <c r="AE50" i="2"/>
  <c r="X26" i="2"/>
  <c r="K50" i="2"/>
  <c r="K49" i="2" s="1"/>
  <c r="K26" i="2" s="1"/>
  <c r="AC26" i="2"/>
  <c r="AX74" i="2"/>
  <c r="BC74" i="2" s="1"/>
  <c r="BC73" i="2" s="1"/>
  <c r="BC72" i="2" s="1"/>
  <c r="BC49" i="2" s="1"/>
  <c r="CG68" i="2"/>
  <c r="BZ31" i="2"/>
  <c r="BV26" i="2"/>
  <c r="W26" i="2"/>
  <c r="CD50" i="2"/>
  <c r="T49" i="2"/>
  <c r="U49" i="2" s="1"/>
  <c r="V26" i="2"/>
  <c r="BF51" i="2"/>
  <c r="BF50" i="2" s="1"/>
  <c r="BZ30" i="2"/>
  <c r="L50" i="2"/>
  <c r="L49" i="2" s="1"/>
  <c r="L26" i="2" s="1"/>
  <c r="AE49" i="2"/>
  <c r="CG51" i="2"/>
  <c r="CC30" i="2"/>
  <c r="AD26" i="2"/>
  <c r="AF26" i="2"/>
  <c r="BD75" i="2"/>
  <c r="CH75" i="2" s="1"/>
  <c r="CC75" i="2"/>
  <c r="BD50" i="2"/>
  <c r="CG50" i="2"/>
  <c r="AK49" i="2"/>
  <c r="AK26" i="2" s="1"/>
  <c r="Y26" i="2"/>
  <c r="CH60" i="2"/>
  <c r="CB50" i="2"/>
  <c r="BI49" i="2"/>
  <c r="BR26" i="2"/>
  <c r="CC29" i="2"/>
  <c r="CH29" i="2"/>
  <c r="BI28" i="2"/>
  <c r="BI27" i="2" s="1"/>
  <c r="CE52" i="2"/>
  <c r="CF51" i="2"/>
  <c r="BU26" i="2"/>
  <c r="AI26" i="2"/>
  <c r="Z26" i="2"/>
  <c r="AH26" i="2"/>
  <c r="BT26" i="2"/>
  <c r="CH104" i="2"/>
  <c r="CH103" i="2"/>
  <c r="CF50" i="2"/>
  <c r="CE106" i="2"/>
  <c r="BF97" i="2"/>
  <c r="CE59" i="2"/>
  <c r="AL28" i="2"/>
  <c r="AL27" i="2" s="1"/>
  <c r="CH102" i="2"/>
  <c r="CC68" i="2"/>
  <c r="AR75" i="2"/>
  <c r="AM74" i="2"/>
  <c r="BN101" i="2"/>
  <c r="CC102" i="2"/>
  <c r="AX73" i="2"/>
  <c r="AX72" i="2" s="1"/>
  <c r="AX49" i="2" s="1"/>
  <c r="AX47" i="2" s="1"/>
  <c r="AX46" i="2" s="1"/>
  <c r="AX45" i="2" s="1"/>
  <c r="CA50" i="2"/>
  <c r="CI50" i="2"/>
  <c r="CG30" i="2"/>
  <c r="AA26" i="2"/>
  <c r="CD102" i="2"/>
  <c r="BO101" i="2"/>
  <c r="CI68" i="2"/>
  <c r="I109" i="2"/>
  <c r="I97" i="2" s="1"/>
  <c r="I26" i="2" s="1"/>
  <c r="U109" i="2"/>
  <c r="AJ68" i="2"/>
  <c r="AG69" i="2"/>
  <c r="CE69" i="2" s="1"/>
  <c r="BG74" i="2"/>
  <c r="CA75" i="2"/>
  <c r="AZ74" i="2"/>
  <c r="BE75" i="2"/>
  <c r="CD75" i="2"/>
  <c r="CG100" i="2"/>
  <c r="BM99" i="2"/>
  <c r="CB100" i="2"/>
  <c r="T97" i="2"/>
  <c r="U97" i="2" s="1"/>
  <c r="BH74" i="2"/>
  <c r="CB75" i="2"/>
  <c r="AW74" i="2"/>
  <c r="BB75" i="2"/>
  <c r="AQ51" i="2"/>
  <c r="CH71" i="2"/>
  <c r="CI51" i="2"/>
  <c r="CI31" i="2"/>
  <c r="BM46" i="2"/>
  <c r="CI30" i="2"/>
  <c r="BZ75" i="2"/>
  <c r="BA75" i="2"/>
  <c r="AV74" i="2"/>
  <c r="AL97" i="2"/>
  <c r="AQ97" i="2" s="1"/>
  <c r="CA102" i="2"/>
  <c r="BL101" i="2"/>
  <c r="CF102" i="2"/>
  <c r="AT50" i="2"/>
  <c r="CH69" i="2"/>
  <c r="BZ60" i="2"/>
  <c r="AG60" i="2"/>
  <c r="AE26" i="2"/>
  <c r="AX29" i="2"/>
  <c r="CB29" i="2" s="1"/>
  <c r="CB30" i="2"/>
  <c r="CG29" i="2"/>
  <c r="AO73" i="2"/>
  <c r="CC74" i="2"/>
  <c r="AT74" i="2"/>
  <c r="CH74" i="2" s="1"/>
  <c r="BO47" i="2"/>
  <c r="AP74" i="2"/>
  <c r="AU75" i="2"/>
  <c r="CE30" i="2"/>
  <c r="BF29" i="2"/>
  <c r="CE102" i="2"/>
  <c r="BZ102" i="2"/>
  <c r="BK101" i="2"/>
  <c r="BL49" i="2"/>
  <c r="BZ63" i="2"/>
  <c r="CE63" i="2"/>
  <c r="CH51" i="2"/>
  <c r="BZ78" i="2"/>
  <c r="BF73" i="2"/>
  <c r="CE78" i="2"/>
  <c r="BZ69" i="2"/>
  <c r="AB68" i="2"/>
  <c r="AB50" i="2" s="1"/>
  <c r="AB49" i="2" s="1"/>
  <c r="AB26" i="2" s="1"/>
  <c r="AY49" i="2"/>
  <c r="AY26" i="2" s="1"/>
  <c r="T28" i="2"/>
  <c r="BJ26" i="2"/>
  <c r="AO28" i="2"/>
  <c r="CC51" i="2"/>
  <c r="CD29" i="2"/>
  <c r="CI29" i="2"/>
  <c r="BN27" i="2"/>
  <c r="AN74" i="2"/>
  <c r="AS75" i="2"/>
  <c r="CG75" i="2" s="1"/>
  <c r="AL74" i="2"/>
  <c r="AQ75" i="2"/>
  <c r="BA62" i="2"/>
  <c r="BZ62" i="2"/>
  <c r="CF30" i="2"/>
  <c r="CA30" i="2"/>
  <c r="BL29" i="2"/>
  <c r="BN49" i="2"/>
  <c r="CC50" i="2"/>
  <c r="CE45" i="2"/>
  <c r="BK28" i="2"/>
  <c r="BZ45" i="2"/>
  <c r="BC26" i="2" l="1"/>
  <c r="BC47" i="2"/>
  <c r="BC46" i="2" s="1"/>
  <c r="L21" i="2"/>
  <c r="BD73" i="2"/>
  <c r="BD72" i="2" s="1"/>
  <c r="BD49" i="2" s="1"/>
  <c r="BD26" i="2" s="1"/>
  <c r="AQ28" i="2"/>
  <c r="BZ51" i="2"/>
  <c r="BI26" i="2"/>
  <c r="CF75" i="2"/>
  <c r="CI75" i="2"/>
  <c r="BN100" i="2"/>
  <c r="CC101" i="2"/>
  <c r="CE75" i="2"/>
  <c r="CH101" i="2"/>
  <c r="BO100" i="2"/>
  <c r="CD101" i="2"/>
  <c r="CI101" i="2"/>
  <c r="AR74" i="2"/>
  <c r="AM73" i="2"/>
  <c r="AS74" i="2"/>
  <c r="CG74" i="2" s="1"/>
  <c r="AN73" i="2"/>
  <c r="BZ101" i="2"/>
  <c r="BK100" i="2"/>
  <c r="CE101" i="2"/>
  <c r="AX28" i="2"/>
  <c r="AX27" i="2" s="1"/>
  <c r="AX26" i="2" s="1"/>
  <c r="BE74" i="2"/>
  <c r="BE73" i="2" s="1"/>
  <c r="BE72" i="2" s="1"/>
  <c r="AZ73" i="2"/>
  <c r="CD74" i="2"/>
  <c r="AT28" i="2"/>
  <c r="CH28" i="2" s="1"/>
  <c r="AO27" i="2"/>
  <c r="BF72" i="2"/>
  <c r="BL47" i="2"/>
  <c r="BM45" i="2"/>
  <c r="BH73" i="2"/>
  <c r="CB74" i="2"/>
  <c r="CE62" i="2"/>
  <c r="BA51" i="2"/>
  <c r="BA50" i="2" s="1"/>
  <c r="CC28" i="2"/>
  <c r="BM98" i="2"/>
  <c r="CB99" i="2"/>
  <c r="CG99" i="2"/>
  <c r="BG73" i="2"/>
  <c r="CA74" i="2"/>
  <c r="BZ50" i="2"/>
  <c r="CF101" i="2"/>
  <c r="CA101" i="2"/>
  <c r="BL100" i="2"/>
  <c r="BK27" i="2"/>
  <c r="CA29" i="2"/>
  <c r="CF29" i="2"/>
  <c r="U28" i="2"/>
  <c r="T27" i="2"/>
  <c r="AQ27" i="2"/>
  <c r="AP73" i="2"/>
  <c r="AU74" i="2"/>
  <c r="AT73" i="2"/>
  <c r="AO72" i="2"/>
  <c r="CC73" i="2"/>
  <c r="BZ74" i="2"/>
  <c r="AV73" i="2"/>
  <c r="AV72" i="2" s="1"/>
  <c r="AV49" i="2" s="1"/>
  <c r="AV26" i="2" s="1"/>
  <c r="BA74" i="2"/>
  <c r="BA73" i="2" s="1"/>
  <c r="BA72" i="2" s="1"/>
  <c r="AQ74" i="2"/>
  <c r="AL73" i="2"/>
  <c r="BZ68" i="2"/>
  <c r="AG68" i="2"/>
  <c r="CE68" i="2" s="1"/>
  <c r="CE60" i="2"/>
  <c r="AG51" i="2"/>
  <c r="BF28" i="2"/>
  <c r="BF27" i="2" s="1"/>
  <c r="BZ29" i="2"/>
  <c r="CE29" i="2"/>
  <c r="BO46" i="2"/>
  <c r="BB74" i="2"/>
  <c r="BB73" i="2" s="1"/>
  <c r="BB72" i="2" s="1"/>
  <c r="BB49" i="2" s="1"/>
  <c r="AW73" i="2"/>
  <c r="AW72" i="2" s="1"/>
  <c r="AW49" i="2" s="1"/>
  <c r="AW47" i="2" s="1"/>
  <c r="AW46" i="2" s="1"/>
  <c r="AW45" i="2" s="1"/>
  <c r="AW28" i="2" s="1"/>
  <c r="AW27" i="2" s="1"/>
  <c r="AW26" i="2" s="1"/>
  <c r="CH68" i="2"/>
  <c r="AJ50" i="2"/>
  <c r="CH73" i="2" l="1"/>
  <c r="BD47" i="2"/>
  <c r="BD46" i="2" s="1"/>
  <c r="CH46" i="2" s="1"/>
  <c r="AG50" i="2"/>
  <c r="AG49" i="2" s="1"/>
  <c r="AG26" i="2" s="1"/>
  <c r="BO99" i="2"/>
  <c r="CD100" i="2"/>
  <c r="CI100" i="2"/>
  <c r="AM72" i="2"/>
  <c r="AM49" i="2" s="1"/>
  <c r="AR73" i="2"/>
  <c r="CF73" i="2" s="1"/>
  <c r="BZ73" i="2"/>
  <c r="CH47" i="2"/>
  <c r="CC100" i="2"/>
  <c r="BN99" i="2"/>
  <c r="CH100" i="2"/>
  <c r="BB47" i="2"/>
  <c r="BB46" i="2" s="1"/>
  <c r="BB26" i="2"/>
  <c r="BL46" i="2"/>
  <c r="BO45" i="2"/>
  <c r="CE51" i="2"/>
  <c r="BZ28" i="2"/>
  <c r="BM97" i="2"/>
  <c r="CB98" i="2"/>
  <c r="CG98" i="2"/>
  <c r="BH72" i="2"/>
  <c r="CB73" i="2"/>
  <c r="AT27" i="2"/>
  <c r="CH27" i="2" s="1"/>
  <c r="BE49" i="2"/>
  <c r="CI72" i="2"/>
  <c r="U27" i="2"/>
  <c r="T26" i="2"/>
  <c r="U26" i="2" s="1"/>
  <c r="CI74" i="2"/>
  <c r="AL72" i="2"/>
  <c r="AL49" i="2" s="1"/>
  <c r="AQ73" i="2"/>
  <c r="CE73" i="2" s="1"/>
  <c r="BA49" i="2"/>
  <c r="AT72" i="2"/>
  <c r="CH72" i="2" s="1"/>
  <c r="CC72" i="2"/>
  <c r="AO49" i="2"/>
  <c r="AO26" i="2" s="1"/>
  <c r="AT26" i="2" s="1"/>
  <c r="CE28" i="2"/>
  <c r="BZ100" i="2"/>
  <c r="CE100" i="2"/>
  <c r="BK99" i="2"/>
  <c r="AJ49" i="2"/>
  <c r="AJ26" i="2" s="1"/>
  <c r="CH50" i="2"/>
  <c r="AU73" i="2"/>
  <c r="CI73" i="2" s="1"/>
  <c r="AP72" i="2"/>
  <c r="AP49" i="2" s="1"/>
  <c r="BZ27" i="2"/>
  <c r="CE27" i="2"/>
  <c r="BG72" i="2"/>
  <c r="CA73" i="2"/>
  <c r="BM28" i="2"/>
  <c r="CE74" i="2"/>
  <c r="CC27" i="2"/>
  <c r="CA100" i="2"/>
  <c r="CF100" i="2"/>
  <c r="BL99" i="2"/>
  <c r="CF74" i="2"/>
  <c r="CE72" i="2"/>
  <c r="BF49" i="2"/>
  <c r="BF26" i="2" s="1"/>
  <c r="AZ72" i="2"/>
  <c r="CD73" i="2"/>
  <c r="AN72" i="2"/>
  <c r="AN49" i="2" s="1"/>
  <c r="AS73" i="2"/>
  <c r="CG73" i="2" s="1"/>
  <c r="CE50" i="2" l="1"/>
  <c r="BZ72" i="2"/>
  <c r="BN98" i="2"/>
  <c r="CC99" i="2"/>
  <c r="CH99" i="2"/>
  <c r="AM47" i="2"/>
  <c r="AR49" i="2"/>
  <c r="CD99" i="2"/>
  <c r="BO98" i="2"/>
  <c r="CI99" i="2"/>
  <c r="BL45" i="2"/>
  <c r="CA72" i="2"/>
  <c r="CF72" i="2"/>
  <c r="BG49" i="2"/>
  <c r="CG72" i="2"/>
  <c r="BH49" i="2"/>
  <c r="CB72" i="2"/>
  <c r="BZ49" i="2"/>
  <c r="CB97" i="2"/>
  <c r="CG97" i="2"/>
  <c r="AS49" i="2"/>
  <c r="AN47" i="2"/>
  <c r="BM27" i="2"/>
  <c r="AT49" i="2"/>
  <c r="CH49" i="2" s="1"/>
  <c r="CC49" i="2"/>
  <c r="BA26" i="2"/>
  <c r="BA47" i="2"/>
  <c r="CF99" i="2"/>
  <c r="BL98" i="2"/>
  <c r="CA99" i="2"/>
  <c r="BZ99" i="2"/>
  <c r="CE99" i="2"/>
  <c r="BK98" i="2"/>
  <c r="BE47" i="2"/>
  <c r="BE46" i="2" s="1"/>
  <c r="BE26" i="2"/>
  <c r="BO28" i="2"/>
  <c r="CI45" i="2"/>
  <c r="AP47" i="2"/>
  <c r="AU49" i="2"/>
  <c r="CI49" i="2" s="1"/>
  <c r="AZ49" i="2"/>
  <c r="CD72" i="2"/>
  <c r="AQ49" i="2"/>
  <c r="CE49" i="2" s="1"/>
  <c r="AL26" i="2"/>
  <c r="AQ26" i="2" s="1"/>
  <c r="AM46" i="2" l="1"/>
  <c r="AR47" i="2"/>
  <c r="BO97" i="2"/>
  <c r="CI98" i="2"/>
  <c r="CD98" i="2"/>
  <c r="BN97" i="2"/>
  <c r="CC98" i="2"/>
  <c r="CH98" i="2"/>
  <c r="BG47" i="2"/>
  <c r="CA49" i="2"/>
  <c r="CF49" i="2"/>
  <c r="AZ47" i="2"/>
  <c r="CD49" i="2"/>
  <c r="AU47" i="2"/>
  <c r="CI47" i="2" s="1"/>
  <c r="AP46" i="2"/>
  <c r="CE98" i="2"/>
  <c r="BK97" i="2"/>
  <c r="BZ98" i="2"/>
  <c r="AS47" i="2"/>
  <c r="AN46" i="2"/>
  <c r="BL97" i="2"/>
  <c r="CA98" i="2"/>
  <c r="CF98" i="2"/>
  <c r="BM26" i="2"/>
  <c r="BA46" i="2"/>
  <c r="CE46" i="2" s="1"/>
  <c r="CE47" i="2"/>
  <c r="BO27" i="2"/>
  <c r="BH47" i="2"/>
  <c r="CB49" i="2"/>
  <c r="CG49" i="2"/>
  <c r="BL28" i="2"/>
  <c r="CI97" i="2" l="1"/>
  <c r="CD97" i="2"/>
  <c r="CH97" i="2"/>
  <c r="CC97" i="2"/>
  <c r="CC26" i="2" s="1"/>
  <c r="BN26" i="2"/>
  <c r="CH26" i="2" s="1"/>
  <c r="AM45" i="2"/>
  <c r="AM28" i="2" s="1"/>
  <c r="AR46" i="2"/>
  <c r="AZ46" i="2"/>
  <c r="CD47" i="2"/>
  <c r="BZ97" i="2"/>
  <c r="BZ26" i="2" s="1"/>
  <c r="CE97" i="2"/>
  <c r="BK26" i="2"/>
  <c r="CE26" i="2" s="1"/>
  <c r="AP45" i="2"/>
  <c r="AP28" i="2" s="1"/>
  <c r="AU46" i="2"/>
  <c r="CI46" i="2" s="1"/>
  <c r="BG46" i="2"/>
  <c r="CF47" i="2"/>
  <c r="CA47" i="2"/>
  <c r="CF97" i="2"/>
  <c r="CA97" i="2"/>
  <c r="BH46" i="2"/>
  <c r="CG47" i="2"/>
  <c r="CB47" i="2"/>
  <c r="BL27" i="2"/>
  <c r="BO26" i="2"/>
  <c r="AS46" i="2"/>
  <c r="AN45" i="2"/>
  <c r="AN28" i="2" s="1"/>
  <c r="AR28" i="2" l="1"/>
  <c r="AM27" i="2"/>
  <c r="BG45" i="2"/>
  <c r="CF46" i="2"/>
  <c r="CA46" i="2"/>
  <c r="BH45" i="2"/>
  <c r="CB46" i="2"/>
  <c r="CG46" i="2"/>
  <c r="BL26" i="2"/>
  <c r="AP27" i="2"/>
  <c r="AU28" i="2"/>
  <c r="CI28" i="2" s="1"/>
  <c r="AS28" i="2"/>
  <c r="AN27" i="2"/>
  <c r="AZ45" i="2"/>
  <c r="CD46" i="2"/>
  <c r="AR27" i="2" l="1"/>
  <c r="AM26" i="2"/>
  <c r="AR26" i="2" s="1"/>
  <c r="BH28" i="2"/>
  <c r="CG45" i="2"/>
  <c r="CB45" i="2"/>
  <c r="AU27" i="2"/>
  <c r="CI27" i="2" s="1"/>
  <c r="AP26" i="2"/>
  <c r="AU26" i="2" s="1"/>
  <c r="CI26" i="2" s="1"/>
  <c r="AZ28" i="2"/>
  <c r="CD45" i="2"/>
  <c r="AS27" i="2"/>
  <c r="AN26" i="2"/>
  <c r="AS26" i="2" s="1"/>
  <c r="BG28" i="2"/>
  <c r="CF45" i="2"/>
  <c r="CA45" i="2"/>
  <c r="BG27" i="2" l="1"/>
  <c r="CA28" i="2"/>
  <c r="CF28" i="2"/>
  <c r="BH27" i="2"/>
  <c r="CB28" i="2"/>
  <c r="CG28" i="2"/>
  <c r="AZ27" i="2"/>
  <c r="CD28" i="2"/>
  <c r="BH26" i="2" l="1"/>
  <c r="CG26" i="2" s="1"/>
  <c r="CG27" i="2"/>
  <c r="CB27" i="2"/>
  <c r="CB26" i="2" s="1"/>
  <c r="AZ26" i="2"/>
  <c r="CD27" i="2"/>
  <c r="CD26" i="2" s="1"/>
  <c r="BG26" i="2"/>
  <c r="CF26" i="2" s="1"/>
  <c r="CF27" i="2"/>
  <c r="CA27" i="2"/>
  <c r="CA26" i="2" s="1"/>
  <c r="BL122" i="1" l="1"/>
  <c r="BK122" i="1"/>
  <c r="BJ122" i="1"/>
  <c r="BJ121" i="1" s="1"/>
  <c r="BJ120" i="1" s="1"/>
  <c r="BJ119" i="1" s="1"/>
  <c r="BJ118" i="1" s="1"/>
  <c r="BJ117" i="1" s="1"/>
  <c r="BJ116" i="1" s="1"/>
  <c r="BJ115" i="1" s="1"/>
  <c r="BJ114" i="1" s="1"/>
  <c r="BJ113" i="1" s="1"/>
  <c r="BJ112" i="1" s="1"/>
  <c r="BJ111" i="1" s="1"/>
  <c r="BJ110" i="1" s="1"/>
  <c r="BJ109" i="1" s="1"/>
  <c r="BJ29" i="1" s="1"/>
  <c r="BI122" i="1"/>
  <c r="BI121" i="1" s="1"/>
  <c r="BI120" i="1" s="1"/>
  <c r="BI119" i="1" s="1"/>
  <c r="BI118" i="1" s="1"/>
  <c r="BI117" i="1" s="1"/>
  <c r="BI116" i="1" s="1"/>
  <c r="BI115" i="1" s="1"/>
  <c r="BI114" i="1" s="1"/>
  <c r="BI113" i="1" s="1"/>
  <c r="BI112" i="1" s="1"/>
  <c r="BI111" i="1" s="1"/>
  <c r="BI110" i="1" s="1"/>
  <c r="BI109" i="1" s="1"/>
  <c r="BI29" i="1" s="1"/>
  <c r="BH122" i="1"/>
  <c r="BL86" i="1"/>
  <c r="CP86" i="1" s="1"/>
  <c r="BL88" i="1"/>
  <c r="CP88" i="1" s="1"/>
  <c r="BK86" i="1"/>
  <c r="CO86" i="1" s="1"/>
  <c r="BK88" i="1"/>
  <c r="CO88" i="1" s="1"/>
  <c r="BJ86" i="1"/>
  <c r="BJ88" i="1"/>
  <c r="CN88" i="1" s="1"/>
  <c r="BI86" i="1"/>
  <c r="BI88" i="1"/>
  <c r="BH86" i="1"/>
  <c r="BH88" i="1"/>
  <c r="BL78" i="1"/>
  <c r="CP78" i="1" s="1"/>
  <c r="BL79" i="1"/>
  <c r="CP79" i="1" s="1"/>
  <c r="BK78" i="1"/>
  <c r="CO78" i="1" s="1"/>
  <c r="BK79" i="1"/>
  <c r="CO79" i="1" s="1"/>
  <c r="BJ78" i="1"/>
  <c r="CN78" i="1" s="1"/>
  <c r="BJ79" i="1"/>
  <c r="CN79" i="1" s="1"/>
  <c r="BI78" i="1"/>
  <c r="BI79" i="1"/>
  <c r="CM79" i="1" s="1"/>
  <c r="BI77" i="1"/>
  <c r="BJ77" i="1"/>
  <c r="BK77" i="1"/>
  <c r="CO77" i="1" s="1"/>
  <c r="BL77" i="1"/>
  <c r="CP77" i="1" s="1"/>
  <c r="BH79" i="1"/>
  <c r="BH77" i="1"/>
  <c r="BK64" i="1"/>
  <c r="CO64" i="1" s="1"/>
  <c r="CL64" i="1" s="1"/>
  <c r="BK65" i="1"/>
  <c r="CO65" i="1" s="1"/>
  <c r="CL65" i="1" s="1"/>
  <c r="BK66" i="1"/>
  <c r="CO66" i="1" s="1"/>
  <c r="CL66" i="1" s="1"/>
  <c r="BK67" i="1"/>
  <c r="CO67" i="1" s="1"/>
  <c r="CL67" i="1" s="1"/>
  <c r="BK68" i="1"/>
  <c r="CO68" i="1" s="1"/>
  <c r="BK69" i="1"/>
  <c r="CO69" i="1" s="1"/>
  <c r="CL69" i="1" s="1"/>
  <c r="BK70" i="1"/>
  <c r="CO70" i="1" s="1"/>
  <c r="CL70" i="1" s="1"/>
  <c r="BK72" i="1"/>
  <c r="CO72" i="1" s="1"/>
  <c r="CL72" i="1" s="1"/>
  <c r="BK73" i="1"/>
  <c r="CO73" i="1" s="1"/>
  <c r="CL73" i="1" s="1"/>
  <c r="BK74" i="1"/>
  <c r="CO74" i="1" s="1"/>
  <c r="CL74" i="1" s="1"/>
  <c r="BK75" i="1"/>
  <c r="CO75" i="1" s="1"/>
  <c r="CL75" i="1" s="1"/>
  <c r="BK57" i="1"/>
  <c r="BH64" i="1"/>
  <c r="BH65" i="1"/>
  <c r="BH66" i="1"/>
  <c r="BH67" i="1"/>
  <c r="BH68" i="1"/>
  <c r="BH69" i="1"/>
  <c r="BH72" i="1"/>
  <c r="BH73" i="1"/>
  <c r="BH74" i="1"/>
  <c r="BH75" i="1"/>
  <c r="BH57" i="1"/>
  <c r="BK62" i="1"/>
  <c r="CO62" i="1" s="1"/>
  <c r="CL62" i="1" s="1"/>
  <c r="BK63" i="1"/>
  <c r="CO63" i="1" s="1"/>
  <c r="CL63" i="1" s="1"/>
  <c r="BH62" i="1"/>
  <c r="BK61" i="1"/>
  <c r="CO61" i="1" s="1"/>
  <c r="CL61" i="1" s="1"/>
  <c r="BI37" i="1"/>
  <c r="BI36" i="1" s="1"/>
  <c r="BI33" i="1" s="1"/>
  <c r="BJ37" i="1"/>
  <c r="BJ36" i="1" s="1"/>
  <c r="BJ33" i="1" s="1"/>
  <c r="BK37" i="1"/>
  <c r="BK36" i="1" s="1"/>
  <c r="BK33" i="1" s="1"/>
  <c r="BL37" i="1"/>
  <c r="BH37" i="1"/>
  <c r="BC120" i="1"/>
  <c r="CL88" i="1" l="1"/>
  <c r="CL79" i="1"/>
  <c r="BL121" i="1"/>
  <c r="CP122" i="1"/>
  <c r="BL36" i="1"/>
  <c r="CP37" i="1"/>
  <c r="CL78" i="1"/>
  <c r="CG120" i="1"/>
  <c r="CL77" i="1"/>
  <c r="CL86" i="1"/>
  <c r="BK121" i="1"/>
  <c r="CO122" i="1"/>
  <c r="BK56" i="1"/>
  <c r="BK53" i="1" s="1"/>
  <c r="CO53" i="1" s="1"/>
  <c r="CO57" i="1"/>
  <c r="CL57" i="1" s="1"/>
  <c r="BH121" i="1"/>
  <c r="BH56" i="1"/>
  <c r="BH36" i="1"/>
  <c r="BK76" i="1"/>
  <c r="CO76" i="1" s="1"/>
  <c r="BL76" i="1"/>
  <c r="BI76" i="1"/>
  <c r="BI59" i="1" s="1"/>
  <c r="BJ76" i="1"/>
  <c r="BJ59" i="1" s="1"/>
  <c r="BL33" i="1" l="1"/>
  <c r="CP33" i="1" s="1"/>
  <c r="CP36" i="1"/>
  <c r="CO56" i="1"/>
  <c r="CL56" i="1" s="1"/>
  <c r="CL122" i="1"/>
  <c r="BL120" i="1"/>
  <c r="CP121" i="1"/>
  <c r="BL59" i="1"/>
  <c r="CP76" i="1"/>
  <c r="CL76" i="1" s="1"/>
  <c r="BK120" i="1"/>
  <c r="CO121" i="1"/>
  <c r="BK32" i="1"/>
  <c r="BK24" i="1" s="1"/>
  <c r="BH53" i="1"/>
  <c r="BH120" i="1"/>
  <c r="BH33" i="1"/>
  <c r="K70" i="1"/>
  <c r="K71" i="1"/>
  <c r="K72" i="1"/>
  <c r="K73" i="1"/>
  <c r="K74" i="1"/>
  <c r="L69" i="1"/>
  <c r="L70" i="1"/>
  <c r="L71" i="1"/>
  <c r="L72" i="1"/>
  <c r="L73" i="1"/>
  <c r="L74" i="1"/>
  <c r="M67" i="1"/>
  <c r="M69" i="1"/>
  <c r="M70" i="1"/>
  <c r="M71" i="1"/>
  <c r="M72" i="1"/>
  <c r="M73" i="1"/>
  <c r="M74" i="1"/>
  <c r="M62" i="1"/>
  <c r="M63" i="1"/>
  <c r="M64" i="1"/>
  <c r="M65" i="1"/>
  <c r="M66" i="1"/>
  <c r="L62" i="1"/>
  <c r="L63" i="1"/>
  <c r="L64" i="1"/>
  <c r="L65" i="1"/>
  <c r="L66" i="1"/>
  <c r="K62" i="1"/>
  <c r="K63" i="1"/>
  <c r="K64" i="1"/>
  <c r="K65" i="1"/>
  <c r="K66" i="1"/>
  <c r="K61" i="1"/>
  <c r="L61" i="1"/>
  <c r="M61" i="1"/>
  <c r="M59" i="1"/>
  <c r="M58" i="1"/>
  <c r="M25" i="1" s="1"/>
  <c r="M36" i="1"/>
  <c r="BK119" i="1" l="1"/>
  <c r="CO120" i="1"/>
  <c r="CL121" i="1"/>
  <c r="BL119" i="1"/>
  <c r="CP120" i="1"/>
  <c r="K60" i="1"/>
  <c r="K59" i="1" s="1"/>
  <c r="BH119" i="1"/>
  <c r="BH32" i="1"/>
  <c r="BW121" i="1"/>
  <c r="BM122" i="1"/>
  <c r="BC78" i="1"/>
  <c r="CG78" i="1" s="1"/>
  <c r="AX78" i="1"/>
  <c r="BA37" i="1"/>
  <c r="CO37" i="1" s="1"/>
  <c r="CL37" i="1" s="1"/>
  <c r="AZ37" i="1"/>
  <c r="AY37" i="1"/>
  <c r="BB92" i="1"/>
  <c r="CP92" i="1" s="1"/>
  <c r="BB93" i="1"/>
  <c r="CP93" i="1" s="1"/>
  <c r="BB94" i="1"/>
  <c r="CP94" i="1" s="1"/>
  <c r="BB95" i="1"/>
  <c r="CP95" i="1" s="1"/>
  <c r="BB96" i="1"/>
  <c r="CP96" i="1" s="1"/>
  <c r="BB97" i="1"/>
  <c r="CP97" i="1" s="1"/>
  <c r="BB98" i="1"/>
  <c r="CP98" i="1" s="1"/>
  <c r="BB99" i="1"/>
  <c r="CP99" i="1" s="1"/>
  <c r="BB100" i="1"/>
  <c r="CP100" i="1" s="1"/>
  <c r="BB101" i="1"/>
  <c r="CP101" i="1" s="1"/>
  <c r="BB102" i="1"/>
  <c r="CP102" i="1" s="1"/>
  <c r="BB103" i="1"/>
  <c r="CP103" i="1" s="1"/>
  <c r="BB104" i="1"/>
  <c r="BB105" i="1"/>
  <c r="CP105" i="1" s="1"/>
  <c r="BB106" i="1"/>
  <c r="CP106" i="1" s="1"/>
  <c r="BB107" i="1"/>
  <c r="BB108" i="1"/>
  <c r="CN86" i="1"/>
  <c r="AZ89" i="1"/>
  <c r="AZ92" i="1"/>
  <c r="AZ93" i="1"/>
  <c r="AZ94" i="1"/>
  <c r="AZ95" i="1"/>
  <c r="AZ96" i="1"/>
  <c r="AZ97" i="1"/>
  <c r="AZ98" i="1"/>
  <c r="AZ99" i="1"/>
  <c r="AZ100" i="1"/>
  <c r="AZ101" i="1"/>
  <c r="AZ102" i="1"/>
  <c r="AZ103" i="1"/>
  <c r="AZ104" i="1"/>
  <c r="AZ26" i="1" s="1"/>
  <c r="AZ105" i="1"/>
  <c r="AZ106" i="1"/>
  <c r="AZ107" i="1"/>
  <c r="AZ27" i="1" s="1"/>
  <c r="AZ108" i="1"/>
  <c r="AZ28" i="1" s="1"/>
  <c r="CM86" i="1"/>
  <c r="AY89" i="1"/>
  <c r="AY92" i="1"/>
  <c r="AY93" i="1"/>
  <c r="AY94" i="1"/>
  <c r="AY95" i="1"/>
  <c r="AY96" i="1"/>
  <c r="AY97" i="1"/>
  <c r="AY98" i="1"/>
  <c r="AY99" i="1"/>
  <c r="AY100" i="1"/>
  <c r="AY101" i="1"/>
  <c r="AY102" i="1"/>
  <c r="AY103" i="1"/>
  <c r="AY104" i="1"/>
  <c r="AY26" i="1" s="1"/>
  <c r="AY105" i="1"/>
  <c r="AY106" i="1"/>
  <c r="AY107" i="1"/>
  <c r="AY27" i="1" s="1"/>
  <c r="AY108" i="1"/>
  <c r="AY28" i="1" s="1"/>
  <c r="AX89" i="1"/>
  <c r="AX92" i="1"/>
  <c r="AX93" i="1"/>
  <c r="AX94" i="1"/>
  <c r="AX95" i="1"/>
  <c r="AX96" i="1"/>
  <c r="AX97" i="1"/>
  <c r="AX98" i="1"/>
  <c r="AX99" i="1"/>
  <c r="AX100" i="1"/>
  <c r="AX101" i="1"/>
  <c r="AX102" i="1"/>
  <c r="AX103" i="1"/>
  <c r="AX104" i="1"/>
  <c r="AX105" i="1"/>
  <c r="AX106" i="1"/>
  <c r="AX107" i="1"/>
  <c r="AX108" i="1"/>
  <c r="BA92" i="1"/>
  <c r="CO92" i="1" s="1"/>
  <c r="BA93" i="1"/>
  <c r="CO93" i="1" s="1"/>
  <c r="BA94" i="1"/>
  <c r="CO94" i="1" s="1"/>
  <c r="BA95" i="1"/>
  <c r="CO95" i="1" s="1"/>
  <c r="BA96" i="1"/>
  <c r="CO96" i="1" s="1"/>
  <c r="BA97" i="1"/>
  <c r="CO97" i="1" s="1"/>
  <c r="BA98" i="1"/>
  <c r="CO98" i="1" s="1"/>
  <c r="BA99" i="1"/>
  <c r="CO99" i="1" s="1"/>
  <c r="BA100" i="1"/>
  <c r="CO100" i="1" s="1"/>
  <c r="BA101" i="1"/>
  <c r="CO101" i="1" s="1"/>
  <c r="BA102" i="1"/>
  <c r="CO102" i="1" s="1"/>
  <c r="BA103" i="1"/>
  <c r="CO103" i="1" s="1"/>
  <c r="BA104" i="1"/>
  <c r="BA105" i="1"/>
  <c r="CO105" i="1" s="1"/>
  <c r="BA106" i="1"/>
  <c r="CO106" i="1" s="1"/>
  <c r="BA107" i="1"/>
  <c r="BA108" i="1"/>
  <c r="V60" i="1"/>
  <c r="BW57" i="1"/>
  <c r="CG57" i="1" s="1"/>
  <c r="BW75" i="1"/>
  <c r="CN75" i="1"/>
  <c r="CN57" i="1"/>
  <c r="CN56" i="1" s="1"/>
  <c r="CN77" i="1"/>
  <c r="CN76" i="1" s="1"/>
  <c r="CM75" i="1"/>
  <c r="CM57" i="1"/>
  <c r="CM56" i="1" s="1"/>
  <c r="CM77" i="1"/>
  <c r="AY78" i="1"/>
  <c r="CL103" i="1" l="1"/>
  <c r="CL97" i="1"/>
  <c r="CL106" i="1"/>
  <c r="CL100" i="1"/>
  <c r="CL94" i="1"/>
  <c r="CL102" i="1"/>
  <c r="CL96" i="1"/>
  <c r="CL120" i="1"/>
  <c r="CL105" i="1"/>
  <c r="CL99" i="1"/>
  <c r="CL93" i="1"/>
  <c r="BB26" i="1"/>
  <c r="CP104" i="1"/>
  <c r="CP26" i="1" s="1"/>
  <c r="BA27" i="1"/>
  <c r="CO107" i="1"/>
  <c r="CL101" i="1"/>
  <c r="CL95" i="1"/>
  <c r="BB28" i="1"/>
  <c r="CP108" i="1"/>
  <c r="CP28" i="1" s="1"/>
  <c r="BL118" i="1"/>
  <c r="CP119" i="1"/>
  <c r="BB27" i="1"/>
  <c r="CP107" i="1"/>
  <c r="CP27" i="1" s="1"/>
  <c r="CG75" i="1"/>
  <c r="BA26" i="1"/>
  <c r="CO104" i="1"/>
  <c r="CL98" i="1"/>
  <c r="CL92" i="1"/>
  <c r="BK118" i="1"/>
  <c r="CO119" i="1"/>
  <c r="BA28" i="1"/>
  <c r="CO108" i="1"/>
  <c r="BA31" i="1"/>
  <c r="AX27" i="1"/>
  <c r="BH118" i="1"/>
  <c r="BW56" i="1"/>
  <c r="AX76" i="1"/>
  <c r="AX28" i="1"/>
  <c r="BH24" i="1"/>
  <c r="AX26" i="1"/>
  <c r="CM78" i="1"/>
  <c r="CM76" i="1" s="1"/>
  <c r="AY76" i="1"/>
  <c r="BA36" i="1"/>
  <c r="BH78" i="1"/>
  <c r="BH76" i="1" s="1"/>
  <c r="BC76" i="1"/>
  <c r="CG76" i="1" s="1"/>
  <c r="CM37" i="1"/>
  <c r="CM36" i="1" s="1"/>
  <c r="CM33" i="1" s="1"/>
  <c r="AY36" i="1"/>
  <c r="AY33" i="1" s="1"/>
  <c r="CN37" i="1"/>
  <c r="CN36" i="1" s="1"/>
  <c r="CN33" i="1" s="1"/>
  <c r="AZ36" i="1"/>
  <c r="AZ33" i="1" s="1"/>
  <c r="CL108" i="1" l="1"/>
  <c r="CL28" i="1" s="1"/>
  <c r="CO28" i="1"/>
  <c r="CL107" i="1"/>
  <c r="CL27" i="1" s="1"/>
  <c r="CO27" i="1"/>
  <c r="BL117" i="1"/>
  <c r="CP118" i="1"/>
  <c r="CL104" i="1"/>
  <c r="CL26" i="1" s="1"/>
  <c r="CO26" i="1"/>
  <c r="BA33" i="1"/>
  <c r="CO33" i="1" s="1"/>
  <c r="CL33" i="1" s="1"/>
  <c r="CO36" i="1"/>
  <c r="CL36" i="1" s="1"/>
  <c r="CL119" i="1"/>
  <c r="BK117" i="1"/>
  <c r="CO118" i="1"/>
  <c r="CG56" i="1"/>
  <c r="BW53" i="1"/>
  <c r="CG53" i="1" s="1"/>
  <c r="BH117" i="1"/>
  <c r="AX59" i="1"/>
  <c r="CN72" i="1"/>
  <c r="CN73" i="1"/>
  <c r="CN74" i="1"/>
  <c r="CM72" i="1"/>
  <c r="CM73" i="1"/>
  <c r="CM74" i="1"/>
  <c r="BC70" i="1"/>
  <c r="CG70" i="1" s="1"/>
  <c r="CN70" i="1"/>
  <c r="CN71" i="1"/>
  <c r="CM70" i="1"/>
  <c r="CM71" i="1"/>
  <c r="CP68" i="1"/>
  <c r="CL68" i="1" s="1"/>
  <c r="CN67" i="1"/>
  <c r="AZ68" i="1"/>
  <c r="CN69" i="1"/>
  <c r="CM67" i="1"/>
  <c r="AY68" i="1"/>
  <c r="AX68" i="1" s="1"/>
  <c r="AX60" i="1" s="1"/>
  <c r="CM69" i="1"/>
  <c r="CN65" i="1"/>
  <c r="CN66" i="1"/>
  <c r="CM65" i="1"/>
  <c r="CM66" i="1"/>
  <c r="BW63" i="1"/>
  <c r="CN64" i="1"/>
  <c r="CM64" i="1"/>
  <c r="CN63" i="1"/>
  <c r="CM63" i="1"/>
  <c r="BM62" i="1"/>
  <c r="BC61" i="1"/>
  <c r="CG61" i="1" s="1"/>
  <c r="CN61" i="1"/>
  <c r="CN62" i="1"/>
  <c r="CM61" i="1"/>
  <c r="CM62" i="1"/>
  <c r="X70" i="1"/>
  <c r="X71" i="1"/>
  <c r="X72" i="1"/>
  <c r="X73" i="1"/>
  <c r="X74" i="1"/>
  <c r="X86" i="1"/>
  <c r="X82" i="1" s="1"/>
  <c r="X81" i="1" s="1"/>
  <c r="X110" i="1"/>
  <c r="X111" i="1"/>
  <c r="X112" i="1"/>
  <c r="X113" i="1"/>
  <c r="X114" i="1"/>
  <c r="X116" i="1"/>
  <c r="X117" i="1"/>
  <c r="X118" i="1"/>
  <c r="X119" i="1"/>
  <c r="X122" i="1"/>
  <c r="CL118" i="1" l="1"/>
  <c r="BA32" i="1"/>
  <c r="BL116" i="1"/>
  <c r="CP117" i="1"/>
  <c r="BW32" i="1"/>
  <c r="BW24" i="1" s="1"/>
  <c r="CG62" i="1"/>
  <c r="BK116" i="1"/>
  <c r="CO117" i="1"/>
  <c r="BB31" i="1"/>
  <c r="BH61" i="1"/>
  <c r="BH70" i="1"/>
  <c r="X60" i="1"/>
  <c r="BH116" i="1"/>
  <c r="BB60" i="1"/>
  <c r="CM68" i="1"/>
  <c r="CM60" i="1" s="1"/>
  <c r="AY60" i="1"/>
  <c r="AY59" i="1" s="1"/>
  <c r="CN68" i="1"/>
  <c r="CN60" i="1" s="1"/>
  <c r="AZ60" i="1"/>
  <c r="AZ59" i="1" s="1"/>
  <c r="Z105" i="1"/>
  <c r="AE105" i="1" s="1"/>
  <c r="AC105" i="1"/>
  <c r="AH105" i="1" s="1"/>
  <c r="Z89" i="1"/>
  <c r="AE89" i="1" s="1"/>
  <c r="Z104" i="1"/>
  <c r="AC104" i="1"/>
  <c r="Z102" i="1"/>
  <c r="AE102" i="1" s="1"/>
  <c r="AC102" i="1"/>
  <c r="AH102" i="1" s="1"/>
  <c r="Z96" i="1"/>
  <c r="AE96" i="1" s="1"/>
  <c r="AC96" i="1"/>
  <c r="AH96" i="1" s="1"/>
  <c r="Z99" i="1"/>
  <c r="AE99" i="1" s="1"/>
  <c r="AC99" i="1"/>
  <c r="AH99" i="1" s="1"/>
  <c r="Z98" i="1"/>
  <c r="AE98" i="1" s="1"/>
  <c r="AC98" i="1"/>
  <c r="AH98" i="1" s="1"/>
  <c r="Z103" i="1"/>
  <c r="AE103" i="1" s="1"/>
  <c r="AC103" i="1"/>
  <c r="AH103" i="1" s="1"/>
  <c r="Z101" i="1"/>
  <c r="AE101" i="1" s="1"/>
  <c r="AC101" i="1"/>
  <c r="AH101" i="1" s="1"/>
  <c r="Z95" i="1"/>
  <c r="AE95" i="1" s="1"/>
  <c r="AC95" i="1"/>
  <c r="AH95" i="1" s="1"/>
  <c r="Z93" i="1"/>
  <c r="AE93" i="1" s="1"/>
  <c r="AC93" i="1"/>
  <c r="AH93" i="1" s="1"/>
  <c r="Z92" i="1"/>
  <c r="AE92" i="1" s="1"/>
  <c r="AC92" i="1"/>
  <c r="AH92" i="1" s="1"/>
  <c r="Z97" i="1"/>
  <c r="AE97" i="1" s="1"/>
  <c r="AC97" i="1"/>
  <c r="AH97" i="1" s="1"/>
  <c r="Z108" i="1"/>
  <c r="AC108" i="1"/>
  <c r="Z107" i="1"/>
  <c r="AC107" i="1"/>
  <c r="Z106" i="1"/>
  <c r="AE106" i="1" s="1"/>
  <c r="AC106" i="1"/>
  <c r="AH106" i="1" s="1"/>
  <c r="Z100" i="1"/>
  <c r="AE100" i="1" s="1"/>
  <c r="AC100" i="1"/>
  <c r="AH100" i="1" s="1"/>
  <c r="Z94" i="1"/>
  <c r="AE94" i="1" s="1"/>
  <c r="AC94" i="1"/>
  <c r="AH94" i="1" s="1"/>
  <c r="CG32" i="1" l="1"/>
  <c r="CG24" i="1" s="1"/>
  <c r="CO32" i="1"/>
  <c r="CO24" i="1" s="1"/>
  <c r="BA24" i="1"/>
  <c r="BA23" i="1" s="1"/>
  <c r="BK115" i="1"/>
  <c r="CO116" i="1"/>
  <c r="BB59" i="1"/>
  <c r="CP59" i="1" s="1"/>
  <c r="CP60" i="1"/>
  <c r="CL117" i="1"/>
  <c r="BL115" i="1"/>
  <c r="CP116" i="1"/>
  <c r="AH104" i="1"/>
  <c r="AC26" i="1"/>
  <c r="BH115" i="1"/>
  <c r="AE104" i="1"/>
  <c r="AE26" i="1" s="1"/>
  <c r="Z26" i="1"/>
  <c r="AH107" i="1"/>
  <c r="AC27" i="1"/>
  <c r="AE108" i="1"/>
  <c r="AE28" i="1" s="1"/>
  <c r="Z28" i="1"/>
  <c r="AE107" i="1"/>
  <c r="AE27" i="1" s="1"/>
  <c r="Z27" i="1"/>
  <c r="AH108" i="1"/>
  <c r="AC28" i="1"/>
  <c r="AZ58" i="1"/>
  <c r="AZ25" i="1" s="1"/>
  <c r="CN59" i="1"/>
  <c r="AY58" i="1"/>
  <c r="AY25" i="1" s="1"/>
  <c r="CM59" i="1"/>
  <c r="L67" i="1"/>
  <c r="L60" i="1" s="1"/>
  <c r="L59" i="1" s="1"/>
  <c r="L58" i="1" s="1"/>
  <c r="L25" i="1" s="1"/>
  <c r="BB58" i="1" l="1"/>
  <c r="BB25" i="1" s="1"/>
  <c r="BL114" i="1"/>
  <c r="CP115" i="1"/>
  <c r="AH27" i="1"/>
  <c r="AH26" i="1"/>
  <c r="CL116" i="1"/>
  <c r="AH28" i="1"/>
  <c r="BK114" i="1"/>
  <c r="CO115" i="1"/>
  <c r="Z23" i="1"/>
  <c r="AE23" i="1"/>
  <c r="BH114" i="1"/>
  <c r="AC23" i="1"/>
  <c r="V109" i="1"/>
  <c r="V29" i="1" s="1"/>
  <c r="V82" i="1"/>
  <c r="V53" i="1"/>
  <c r="CL115" i="1" l="1"/>
  <c r="BK113" i="1"/>
  <c r="CO114" i="1"/>
  <c r="BL113" i="1"/>
  <c r="CP114" i="1"/>
  <c r="BH113" i="1"/>
  <c r="V32" i="1"/>
  <c r="V24" i="1" s="1"/>
  <c r="V81" i="1"/>
  <c r="V59" i="1"/>
  <c r="BL112" i="1" l="1"/>
  <c r="CP113" i="1"/>
  <c r="CL114" i="1"/>
  <c r="BK112" i="1"/>
  <c r="CO113" i="1"/>
  <c r="CL113" i="1" s="1"/>
  <c r="BH112" i="1"/>
  <c r="V58" i="1"/>
  <c r="BK111" i="1" l="1"/>
  <c r="CO112" i="1"/>
  <c r="BL111" i="1"/>
  <c r="CP112" i="1"/>
  <c r="V31" i="1"/>
  <c r="V25" i="1"/>
  <c r="V23" i="1" s="1"/>
  <c r="BH111" i="1"/>
  <c r="BP86" i="1"/>
  <c r="BN115" i="1"/>
  <c r="BN114" i="1" s="1"/>
  <c r="BN113" i="1" s="1"/>
  <c r="BN112" i="1" s="1"/>
  <c r="BN111" i="1" s="1"/>
  <c r="BN110" i="1" s="1"/>
  <c r="BN109" i="1" s="1"/>
  <c r="BN29" i="1" s="1"/>
  <c r="BM114" i="1"/>
  <c r="BG114" i="1"/>
  <c r="BG113" i="1" s="1"/>
  <c r="BG112" i="1" s="1"/>
  <c r="BG111" i="1" s="1"/>
  <c r="BG110" i="1" s="1"/>
  <c r="BG109" i="1" s="1"/>
  <c r="BG29" i="1" s="1"/>
  <c r="BE114" i="1"/>
  <c r="BE113" i="1" s="1"/>
  <c r="BE112" i="1" s="1"/>
  <c r="BE111" i="1" s="1"/>
  <c r="BE110" i="1" s="1"/>
  <c r="BE109" i="1" s="1"/>
  <c r="BE29" i="1" s="1"/>
  <c r="BD114" i="1"/>
  <c r="BD113" i="1" s="1"/>
  <c r="BD112" i="1" s="1"/>
  <c r="BD111" i="1" s="1"/>
  <c r="BD110" i="1" s="1"/>
  <c r="BD109" i="1" s="1"/>
  <c r="BD29" i="1" s="1"/>
  <c r="BC110" i="1"/>
  <c r="BF110" i="1"/>
  <c r="BF109" i="1" s="1"/>
  <c r="BF29" i="1" s="1"/>
  <c r="CA115" i="1"/>
  <c r="BZ115" i="1"/>
  <c r="BY115" i="1"/>
  <c r="BX115" i="1"/>
  <c r="BW115" i="1"/>
  <c r="BQ115" i="1"/>
  <c r="BQ114" i="1" s="1"/>
  <c r="BQ113" i="1" s="1"/>
  <c r="BQ112" i="1" s="1"/>
  <c r="BQ111" i="1" s="1"/>
  <c r="BQ110" i="1" s="1"/>
  <c r="BQ109" i="1" s="1"/>
  <c r="BQ29" i="1" s="1"/>
  <c r="BO115" i="1"/>
  <c r="BO114" i="1" s="1"/>
  <c r="BO113" i="1" s="1"/>
  <c r="BO112" i="1" s="1"/>
  <c r="BO111" i="1" s="1"/>
  <c r="BO110" i="1" s="1"/>
  <c r="BO109" i="1" s="1"/>
  <c r="BO29" i="1" s="1"/>
  <c r="BQ85" i="1"/>
  <c r="BO85" i="1"/>
  <c r="BN85" i="1"/>
  <c r="BG85" i="1"/>
  <c r="BF85" i="1"/>
  <c r="BK85" i="1" s="1"/>
  <c r="CO85" i="1" s="1"/>
  <c r="BE85" i="1"/>
  <c r="BD85" i="1"/>
  <c r="BC85" i="1"/>
  <c r="CG85" i="1" s="1"/>
  <c r="BL110" i="1" l="1"/>
  <c r="CP111" i="1"/>
  <c r="CL112" i="1"/>
  <c r="BK110" i="1"/>
  <c r="CO111" i="1"/>
  <c r="CL111" i="1" s="1"/>
  <c r="BH110" i="1"/>
  <c r="BM113" i="1"/>
  <c r="BH85" i="1"/>
  <c r="BP82" i="1"/>
  <c r="BP81" i="1" s="1"/>
  <c r="BE84" i="1"/>
  <c r="BJ85" i="1"/>
  <c r="CN85" i="1" s="1"/>
  <c r="BG84" i="1"/>
  <c r="BL85" i="1"/>
  <c r="CP85" i="1" s="1"/>
  <c r="CL85" i="1" s="1"/>
  <c r="BD84" i="1"/>
  <c r="BI85" i="1"/>
  <c r="BC84" i="1"/>
  <c r="CG84" i="1" s="1"/>
  <c r="BO84" i="1"/>
  <c r="CA114" i="1"/>
  <c r="BQ84" i="1"/>
  <c r="BW114" i="1"/>
  <c r="BF84" i="1"/>
  <c r="BK84" i="1" s="1"/>
  <c r="CO84" i="1" s="1"/>
  <c r="BX114" i="1"/>
  <c r="BY114" i="1"/>
  <c r="BN84" i="1"/>
  <c r="BZ114" i="1"/>
  <c r="BK109" i="1" l="1"/>
  <c r="CO110" i="1"/>
  <c r="BL109" i="1"/>
  <c r="CP110" i="1"/>
  <c r="CG114" i="1"/>
  <c r="BH109" i="1"/>
  <c r="BM112" i="1"/>
  <c r="BH84" i="1"/>
  <c r="CM85" i="1"/>
  <c r="BE83" i="1"/>
  <c r="BJ84" i="1"/>
  <c r="BD83" i="1"/>
  <c r="BI84" i="1"/>
  <c r="BG83" i="1"/>
  <c r="BL84" i="1"/>
  <c r="CP84" i="1" s="1"/>
  <c r="CL84" i="1" s="1"/>
  <c r="BX113" i="1"/>
  <c r="CA113" i="1"/>
  <c r="BY113" i="1"/>
  <c r="BQ83" i="1"/>
  <c r="BQ82" i="1" s="1"/>
  <c r="BQ81" i="1" s="1"/>
  <c r="BQ58" i="1" s="1"/>
  <c r="BQ25" i="1" s="1"/>
  <c r="BN83" i="1"/>
  <c r="BN82" i="1" s="1"/>
  <c r="BN81" i="1" s="1"/>
  <c r="BN58" i="1" s="1"/>
  <c r="BN25" i="1" s="1"/>
  <c r="BF83" i="1"/>
  <c r="BW113" i="1"/>
  <c r="BO83" i="1"/>
  <c r="BO82" i="1" s="1"/>
  <c r="BO81" i="1" s="1"/>
  <c r="BO58" i="1" s="1"/>
  <c r="BO25" i="1" s="1"/>
  <c r="BZ113" i="1"/>
  <c r="BC83" i="1"/>
  <c r="CG83" i="1" s="1"/>
  <c r="BL29" i="1" l="1"/>
  <c r="CP109" i="1"/>
  <c r="CP29" i="1" s="1"/>
  <c r="CL110" i="1"/>
  <c r="BK29" i="1"/>
  <c r="CO109" i="1"/>
  <c r="CG113" i="1"/>
  <c r="BM111" i="1"/>
  <c r="BH29" i="1"/>
  <c r="BK83" i="1"/>
  <c r="CO83" i="1" s="1"/>
  <c r="BF82" i="1"/>
  <c r="BF81" i="1" s="1"/>
  <c r="BL83" i="1"/>
  <c r="BG82" i="1"/>
  <c r="BG81" i="1" s="1"/>
  <c r="BG58" i="1" s="1"/>
  <c r="BG25" i="1" s="1"/>
  <c r="BI83" i="1"/>
  <c r="BI82" i="1" s="1"/>
  <c r="BI81" i="1" s="1"/>
  <c r="BI58" i="1" s="1"/>
  <c r="BD82" i="1"/>
  <c r="BD81" i="1" s="1"/>
  <c r="BD58" i="1" s="1"/>
  <c r="BD25" i="1" s="1"/>
  <c r="BJ83" i="1"/>
  <c r="BJ82" i="1" s="1"/>
  <c r="BJ81" i="1" s="1"/>
  <c r="BJ58" i="1" s="1"/>
  <c r="BE82" i="1"/>
  <c r="BE81" i="1" s="1"/>
  <c r="BE58" i="1" s="1"/>
  <c r="BE25" i="1" s="1"/>
  <c r="BH83" i="1"/>
  <c r="BC82" i="1"/>
  <c r="CM84" i="1"/>
  <c r="CN84" i="1"/>
  <c r="CN83" i="1"/>
  <c r="BW112" i="1"/>
  <c r="CG112" i="1" s="1"/>
  <c r="CA112" i="1"/>
  <c r="BZ112" i="1"/>
  <c r="BY112" i="1"/>
  <c r="BX112" i="1"/>
  <c r="M60" i="1"/>
  <c r="N60" i="1"/>
  <c r="O60" i="1"/>
  <c r="O76" i="1"/>
  <c r="K81" i="1"/>
  <c r="K58" i="1" s="1"/>
  <c r="M82" i="1"/>
  <c r="M81" i="1" s="1"/>
  <c r="N82" i="1"/>
  <c r="N81" i="1" s="1"/>
  <c r="O82" i="1"/>
  <c r="O81" i="1" s="1"/>
  <c r="M109" i="1"/>
  <c r="M29" i="1" s="1"/>
  <c r="M23" i="1" s="1"/>
  <c r="N109" i="1"/>
  <c r="N29" i="1" s="1"/>
  <c r="O109" i="1"/>
  <c r="O29" i="1" s="1"/>
  <c r="R29" i="1"/>
  <c r="S29" i="1"/>
  <c r="BW122" i="1"/>
  <c r="L122" i="1"/>
  <c r="BC121" i="1"/>
  <c r="BZ119" i="1"/>
  <c r="BZ74" i="1"/>
  <c r="BZ73" i="1"/>
  <c r="BZ66" i="1"/>
  <c r="CG122" i="1" l="1"/>
  <c r="CL109" i="1"/>
  <c r="CL29" i="1" s="1"/>
  <c r="CO29" i="1"/>
  <c r="CG121" i="1"/>
  <c r="BL82" i="1"/>
  <c r="CP83" i="1"/>
  <c r="CL83" i="1" s="1"/>
  <c r="CN58" i="1"/>
  <c r="CN25" i="1" s="1"/>
  <c r="BJ25" i="1"/>
  <c r="CM58" i="1"/>
  <c r="CM25" i="1" s="1"/>
  <c r="BI25" i="1"/>
  <c r="BM110" i="1"/>
  <c r="K25" i="1"/>
  <c r="K23" i="1" s="1"/>
  <c r="K31" i="1"/>
  <c r="BC81" i="1"/>
  <c r="BH82" i="1"/>
  <c r="BK82" i="1"/>
  <c r="CN82" i="1"/>
  <c r="CN81" i="1" s="1"/>
  <c r="CM83" i="1"/>
  <c r="BZ60" i="1"/>
  <c r="BZ59" i="1" s="1"/>
  <c r="BJ55" i="1"/>
  <c r="BI55" i="1"/>
  <c r="BW73" i="1"/>
  <c r="CG73" i="1" s="1"/>
  <c r="BZ111" i="1"/>
  <c r="BY111" i="1"/>
  <c r="BW74" i="1"/>
  <c r="CG74" i="1" s="1"/>
  <c r="BX111" i="1"/>
  <c r="BW111" i="1"/>
  <c r="BW66" i="1"/>
  <c r="CA111" i="1"/>
  <c r="X121" i="1"/>
  <c r="BW119" i="1"/>
  <c r="O59" i="1"/>
  <c r="O58" i="1" s="1"/>
  <c r="O25" i="1" s="1"/>
  <c r="BL81" i="1" l="1"/>
  <c r="CP82" i="1"/>
  <c r="BK81" i="1"/>
  <c r="CO81" i="1" s="1"/>
  <c r="CO82" i="1"/>
  <c r="CG111" i="1"/>
  <c r="CG66" i="1"/>
  <c r="CG119" i="1"/>
  <c r="X109" i="1"/>
  <c r="X31" i="1" s="1"/>
  <c r="BH81" i="1"/>
  <c r="BI54" i="1"/>
  <c r="BI53" i="1" s="1"/>
  <c r="BI32" i="1" s="1"/>
  <c r="BJ54" i="1"/>
  <c r="BJ53" i="1" s="1"/>
  <c r="BJ32" i="1" s="1"/>
  <c r="BZ58" i="1"/>
  <c r="BZ25" i="1" s="1"/>
  <c r="BW60" i="1"/>
  <c r="BW59" i="1" s="1"/>
  <c r="BX110" i="1"/>
  <c r="BX109" i="1" s="1"/>
  <c r="BX29" i="1" s="1"/>
  <c r="BZ110" i="1"/>
  <c r="BW110" i="1"/>
  <c r="CG110" i="1" s="1"/>
  <c r="BY110" i="1"/>
  <c r="BY109" i="1" s="1"/>
  <c r="BY29" i="1" s="1"/>
  <c r="CA110" i="1"/>
  <c r="CA109" i="1" s="1"/>
  <c r="CA29" i="1" s="1"/>
  <c r="BP118" i="1"/>
  <c r="L118" i="1"/>
  <c r="BP117" i="1"/>
  <c r="L117" i="1"/>
  <c r="BP116" i="1"/>
  <c r="BM86" i="1"/>
  <c r="BP72" i="1"/>
  <c r="BP65" i="1"/>
  <c r="BP64" i="1"/>
  <c r="CL82" i="1" l="1"/>
  <c r="CG86" i="1"/>
  <c r="BL58" i="1"/>
  <c r="CP81" i="1"/>
  <c r="CL81" i="1" s="1"/>
  <c r="BJ31" i="1"/>
  <c r="BJ24" i="1"/>
  <c r="BJ23" i="1" s="1"/>
  <c r="X29" i="1"/>
  <c r="X23" i="1" s="1"/>
  <c r="BW109" i="1"/>
  <c r="BW29" i="1" s="1"/>
  <c r="BZ109" i="1"/>
  <c r="BZ29" i="1" s="1"/>
  <c r="BZ23" i="1" s="1"/>
  <c r="BI31" i="1"/>
  <c r="BI24" i="1"/>
  <c r="BI23" i="1" s="1"/>
  <c r="BP109" i="1"/>
  <c r="BP29" i="1" s="1"/>
  <c r="BM82" i="1"/>
  <c r="CG82" i="1" s="1"/>
  <c r="BW58" i="1"/>
  <c r="BW25" i="1" s="1"/>
  <c r="BP60" i="1"/>
  <c r="BP59" i="1" s="1"/>
  <c r="BM64" i="1"/>
  <c r="BM117" i="1"/>
  <c r="BM65" i="1"/>
  <c r="CG65" i="1" s="1"/>
  <c r="BM72" i="1"/>
  <c r="CG72" i="1" s="1"/>
  <c r="BM118" i="1"/>
  <c r="BM116" i="1"/>
  <c r="CG116" i="1" s="1"/>
  <c r="BF71" i="1"/>
  <c r="BC63" i="1"/>
  <c r="CG63" i="1" s="1"/>
  <c r="CP58" i="1" l="1"/>
  <c r="CP25" i="1" s="1"/>
  <c r="BL25" i="1"/>
  <c r="BL55" i="1"/>
  <c r="CG118" i="1"/>
  <c r="CG117" i="1"/>
  <c r="CG64" i="1"/>
  <c r="BZ31" i="1"/>
  <c r="BM81" i="1"/>
  <c r="BH63" i="1"/>
  <c r="BW23" i="1"/>
  <c r="BM109" i="1"/>
  <c r="BM29" i="1" s="1"/>
  <c r="BW31" i="1"/>
  <c r="BP58" i="1"/>
  <c r="BP25" i="1" s="1"/>
  <c r="BP23" i="1" s="1"/>
  <c r="BK71" i="1"/>
  <c r="BF60" i="1"/>
  <c r="BF59" i="1" s="1"/>
  <c r="BF58" i="1" s="1"/>
  <c r="BM60" i="1"/>
  <c r="BM59" i="1" s="1"/>
  <c r="BC71" i="1"/>
  <c r="BC115" i="1"/>
  <c r="CG115" i="1" s="1"/>
  <c r="L114" i="1"/>
  <c r="CO71" i="1" l="1"/>
  <c r="CP55" i="1"/>
  <c r="CL55" i="1" s="1"/>
  <c r="BL54" i="1"/>
  <c r="BL53" i="1" s="1"/>
  <c r="BL32" i="1" s="1"/>
  <c r="CG71" i="1"/>
  <c r="CG81" i="1"/>
  <c r="BC109" i="1"/>
  <c r="CG109" i="1" s="1"/>
  <c r="CG29" i="1" s="1"/>
  <c r="BF31" i="1"/>
  <c r="BF25" i="1"/>
  <c r="BF23" i="1" s="1"/>
  <c r="BM58" i="1"/>
  <c r="BM25" i="1" s="1"/>
  <c r="BM23" i="1" s="1"/>
  <c r="BK60" i="1"/>
  <c r="BH71" i="1"/>
  <c r="BC60" i="1"/>
  <c r="CG60" i="1" s="1"/>
  <c r="BP31" i="1"/>
  <c r="L113" i="1"/>
  <c r="BL24" i="1" l="1"/>
  <c r="BL23" i="1" s="1"/>
  <c r="BL31" i="1"/>
  <c r="CP31" i="1" s="1"/>
  <c r="BK59" i="1"/>
  <c r="CO59" i="1" s="1"/>
  <c r="CL59" i="1" s="1"/>
  <c r="CO60" i="1"/>
  <c r="CL60" i="1" s="1"/>
  <c r="CL71" i="1"/>
  <c r="CJ31" i="1"/>
  <c r="L109" i="1"/>
  <c r="L29" i="1" s="1"/>
  <c r="L23" i="1" s="1"/>
  <c r="BC59" i="1"/>
  <c r="CG59" i="1" s="1"/>
  <c r="BC29" i="1"/>
  <c r="BH60" i="1"/>
  <c r="BM31" i="1"/>
  <c r="BK58" i="1" l="1"/>
  <c r="BK25" i="1"/>
  <c r="BK23" i="1" s="1"/>
  <c r="CO58" i="1"/>
  <c r="BC58" i="1"/>
  <c r="CG58" i="1" s="1"/>
  <c r="CG25" i="1" s="1"/>
  <c r="CG23" i="1" s="1"/>
  <c r="BH59" i="1"/>
  <c r="BK31" i="1"/>
  <c r="CO25" i="1" l="1"/>
  <c r="CO23" i="1" s="1"/>
  <c r="CL58" i="1"/>
  <c r="CO31" i="1"/>
  <c r="BC25" i="1"/>
  <c r="BC23" i="1" s="1"/>
  <c r="BC31" i="1"/>
  <c r="BH58" i="1"/>
  <c r="BH31" i="1" s="1"/>
  <c r="BD55" i="1"/>
  <c r="BN55" i="1"/>
  <c r="BQ55" i="1"/>
  <c r="BE55" i="1"/>
  <c r="BO55" i="1"/>
  <c r="CL31" i="1" l="1"/>
  <c r="CG31" i="1"/>
  <c r="BH25" i="1"/>
  <c r="BH23" i="1" s="1"/>
  <c r="BO54" i="1"/>
  <c r="BO53" i="1" s="1"/>
  <c r="BO32" i="1" s="1"/>
  <c r="BE54" i="1"/>
  <c r="BE53" i="1" s="1"/>
  <c r="BE32" i="1" s="1"/>
  <c r="BQ54" i="1"/>
  <c r="BQ53" i="1" s="1"/>
  <c r="BQ32" i="1" s="1"/>
  <c r="BN54" i="1"/>
  <c r="BN53" i="1" s="1"/>
  <c r="BN32" i="1" s="1"/>
  <c r="BD54" i="1"/>
  <c r="BD53" i="1" s="1"/>
  <c r="BD32" i="1" s="1"/>
  <c r="BG55" i="1"/>
  <c r="CA55" i="1"/>
  <c r="BD31" i="1" l="1"/>
  <c r="BD24" i="1"/>
  <c r="BD23" i="1" s="1"/>
  <c r="BN31" i="1"/>
  <c r="BN24" i="1"/>
  <c r="BN23" i="1" s="1"/>
  <c r="BE31" i="1"/>
  <c r="BE24" i="1"/>
  <c r="BE23" i="1" s="1"/>
  <c r="BQ31" i="1"/>
  <c r="BQ24" i="1"/>
  <c r="BQ23" i="1" s="1"/>
  <c r="BO31" i="1"/>
  <c r="BO24" i="1"/>
  <c r="BO23" i="1" s="1"/>
  <c r="BG54" i="1"/>
  <c r="BG53" i="1" s="1"/>
  <c r="BG32" i="1" s="1"/>
  <c r="CA54" i="1"/>
  <c r="CA53" i="1" s="1"/>
  <c r="CA32" i="1" s="1"/>
  <c r="BY55" i="1"/>
  <c r="BX55" i="1"/>
  <c r="CA31" i="1" l="1"/>
  <c r="CA24" i="1"/>
  <c r="CA23" i="1" s="1"/>
  <c r="BG31" i="1"/>
  <c r="BG24" i="1"/>
  <c r="BG23" i="1" s="1"/>
  <c r="BX54" i="1"/>
  <c r="BX53" i="1" s="1"/>
  <c r="BX32" i="1" s="1"/>
  <c r="BY54" i="1"/>
  <c r="BY53" i="1" s="1"/>
  <c r="BY32" i="1" s="1"/>
  <c r="BB54" i="1"/>
  <c r="AZ55" i="1"/>
  <c r="AY55" i="1"/>
  <c r="N54" i="1"/>
  <c r="N53" i="1" s="1"/>
  <c r="N32" i="1" s="1"/>
  <c r="BB53" i="1" l="1"/>
  <c r="CP54" i="1"/>
  <c r="CL54" i="1" s="1"/>
  <c r="CK31" i="1"/>
  <c r="BY31" i="1"/>
  <c r="BY24" i="1"/>
  <c r="BY23" i="1" s="1"/>
  <c r="N31" i="1"/>
  <c r="N24" i="1"/>
  <c r="N23" i="1" s="1"/>
  <c r="BX31" i="1"/>
  <c r="BX24" i="1"/>
  <c r="BX23" i="1" s="1"/>
  <c r="CM55" i="1"/>
  <c r="AY54" i="1"/>
  <c r="AY53" i="1" s="1"/>
  <c r="AY32" i="1" s="1"/>
  <c r="CN55" i="1"/>
  <c r="AZ54" i="1"/>
  <c r="AZ53" i="1" s="1"/>
  <c r="AZ32" i="1" s="1"/>
  <c r="O53" i="1"/>
  <c r="O32" i="1" s="1"/>
  <c r="CI31" i="1" l="1"/>
  <c r="CH31" i="1"/>
  <c r="BB32" i="1"/>
  <c r="CP53" i="1"/>
  <c r="CL53" i="1" s="1"/>
  <c r="AY31" i="1"/>
  <c r="AY24" i="1"/>
  <c r="AY23" i="1" s="1"/>
  <c r="O31" i="1"/>
  <c r="O24" i="1"/>
  <c r="O23" i="1" s="1"/>
  <c r="AZ31" i="1"/>
  <c r="AZ24" i="1"/>
  <c r="AZ23" i="1" s="1"/>
  <c r="CN54" i="1"/>
  <c r="CN53" i="1" s="1"/>
  <c r="CN32" i="1" s="1"/>
  <c r="CM54" i="1"/>
  <c r="CM53" i="1" s="1"/>
  <c r="CM32" i="1" s="1"/>
  <c r="CM24" i="1" s="1"/>
  <c r="CM23" i="1" s="1"/>
  <c r="CN31" i="1" l="1"/>
  <c r="CP32" i="1"/>
  <c r="BB24" i="1"/>
  <c r="BB23" i="1" s="1"/>
  <c r="CM31" i="1"/>
  <c r="CN24" i="1"/>
  <c r="CN23" i="1" s="1"/>
  <c r="L31" i="1"/>
  <c r="CL32" i="1" l="1"/>
  <c r="CP24" i="1"/>
  <c r="CP23" i="1" s="1"/>
  <c r="CM88" i="1"/>
  <c r="AX88" i="1"/>
  <c r="CL24" i="1" l="1"/>
  <c r="CM82" i="1"/>
  <c r="CM81" i="1" s="1"/>
  <c r="AX82" i="1"/>
  <c r="AH58" i="1"/>
  <c r="X78" i="1"/>
  <c r="X76" i="1" l="1"/>
  <c r="AH31" i="1"/>
  <c r="AH25" i="1"/>
  <c r="AX81" i="1"/>
  <c r="AH23" i="1" l="1"/>
  <c r="AX58" i="1"/>
  <c r="AX25" i="1" l="1"/>
  <c r="AX23" i="1" s="1"/>
  <c r="AX31" i="1"/>
  <c r="CL25" i="1" l="1"/>
  <c r="CL23" i="1" s="1"/>
  <c r="S25" i="1" l="1"/>
  <c r="S23" i="1" s="1"/>
  <c r="R25" i="1"/>
  <c r="R23" i="1" s="1"/>
</calcChain>
</file>

<file path=xl/sharedStrings.xml><?xml version="1.0" encoding="utf-8"?>
<sst xmlns="http://schemas.openxmlformats.org/spreadsheetml/2006/main" count="2805" uniqueCount="425">
  <si>
    <t>Приложение  № 2</t>
  </si>
  <si>
    <t>к приказу Минэнерго России</t>
  </si>
  <si>
    <t>от «__» _____ 2016 г. №___</t>
  </si>
  <si>
    <t>Утверждаю</t>
  </si>
  <si>
    <t xml:space="preserve">Директор филиала </t>
  </si>
  <si>
    <t>ООО ХК "СДС-Энерго"-</t>
  </si>
  <si>
    <t>"Прокопьевскэнерго"</t>
  </si>
  <si>
    <t>__________С.М. Бутиков</t>
  </si>
  <si>
    <t>"__"_________2017 года</t>
  </si>
  <si>
    <t>Инвестиционная программа Общества с ограниченной ответственностью Холдинговая Компания "СДС-Энерго"</t>
  </si>
  <si>
    <t xml:space="preserve">                                                         полное наименование субъекта электроэнергетики</t>
  </si>
  <si>
    <t>Номер группы инвести-ционных проектов</t>
  </si>
  <si>
    <t xml:space="preserve">  Наименование инвестиционного проекта (группы инвестиционных проектов)</t>
  </si>
  <si>
    <t>Текущая стадия реализации инвестиционного проекта</t>
  </si>
  <si>
    <t>Год начала  реализации инвестиционного проекта</t>
  </si>
  <si>
    <t>Полная сметная стоимость инвестиционного проекта в соответствии с утвержденной проектной документацией</t>
  </si>
  <si>
    <t>Размер платы за технологическое присоединение (подключение), млн рублей</t>
  </si>
  <si>
    <t>Оценка полной стоимости инвестиционного проекта в соответствии с укрупненными нормативами цены типовых технологических решений капитального строительства объектов электроэнергетики</t>
  </si>
  <si>
    <t xml:space="preserve">Оценка полной стоимости инвестиционного проекта в прогнозных ценах соответствующих лет, млн рублей (с НДС) </t>
  </si>
  <si>
    <t>План</t>
  </si>
  <si>
    <t>Предложение по корректировке утвержденного плана</t>
  </si>
  <si>
    <r>
      <t>План (Утвержденный план)</t>
    </r>
    <r>
      <rPr>
        <vertAlign val="superscript"/>
        <sz val="12"/>
        <rFont val="Times New Roman"/>
        <family val="1"/>
        <charset val="204"/>
      </rPr>
      <t xml:space="preserve">2)  </t>
    </r>
    <r>
      <rPr>
        <sz val="12"/>
        <rFont val="Times New Roman"/>
        <family val="1"/>
        <charset val="204"/>
      </rPr>
      <t xml:space="preserve">
года (N+2)</t>
    </r>
    <r>
      <rPr>
        <vertAlign val="superscript"/>
        <sz val="12"/>
        <rFont val="Times New Roman"/>
        <family val="1"/>
        <charset val="204"/>
      </rPr>
      <t>3)</t>
    </r>
  </si>
  <si>
    <r>
      <t>Факт 
(Предложение по корректировке утвержденного плана)</t>
    </r>
    <r>
      <rPr>
        <vertAlign val="superscript"/>
        <sz val="12"/>
        <rFont val="Times New Roman"/>
        <family val="1"/>
        <charset val="204"/>
      </rPr>
      <t xml:space="preserve">1) </t>
    </r>
    <r>
      <rPr>
        <sz val="12"/>
        <rFont val="Times New Roman"/>
        <family val="1"/>
        <charset val="204"/>
      </rPr>
      <t xml:space="preserve">
года (N+2)</t>
    </r>
  </si>
  <si>
    <t>Итого за период реализации инвестиционной программы
(план)</t>
  </si>
  <si>
    <t>Итого за период реализации инвестиционной программы
(с учетом предложений по корректировке утвержденного плана)</t>
  </si>
  <si>
    <t xml:space="preserve">План </t>
  </si>
  <si>
    <t>в базисном уровне цен, млн рублей 
(с НДС)</t>
  </si>
  <si>
    <t>в ценах, сложившихся ко времени составления сметной документации, млн рублей (с НДС)</t>
  </si>
  <si>
    <t>месяц и год составления сметной документации</t>
  </si>
  <si>
    <t xml:space="preserve">в текущих ценах, млн рублей (с НДС) </t>
  </si>
  <si>
    <t xml:space="preserve">в прогнозных ценах соответствующих лет, млн рублей 
(с НДС) </t>
  </si>
  <si>
    <t>Общий объем финансирования, в том числе за счет:</t>
  </si>
  <si>
    <t>федерального бюджета</t>
  </si>
  <si>
    <t>бюджетов субъектов Российской Федерации и муниципальных образований</t>
  </si>
  <si>
    <t>средств, полученных от оказания услуг, реализации товаров по регулируемым государством ценам (тарифам)</t>
  </si>
  <si>
    <t>иных источников финансирования</t>
  </si>
  <si>
    <t>16.1</t>
  </si>
  <si>
    <t>16.2</t>
  </si>
  <si>
    <t>16.3</t>
  </si>
  <si>
    <t>16.4</t>
  </si>
  <si>
    <t>32.1</t>
  </si>
  <si>
    <t>32.2</t>
  </si>
  <si>
    <t>32.3</t>
  </si>
  <si>
    <t>32.4</t>
  </si>
  <si>
    <t>32.5</t>
  </si>
  <si>
    <t>32.6</t>
  </si>
  <si>
    <t>32.7</t>
  </si>
  <si>
    <t>32.8</t>
  </si>
  <si>
    <t>32.9</t>
  </si>
  <si>
    <t>32.10</t>
  </si>
  <si>
    <t>32.11</t>
  </si>
  <si>
    <t>32.12</t>
  </si>
  <si>
    <t>32.13</t>
  </si>
  <si>
    <t>32.14</t>
  </si>
  <si>
    <t>32.15</t>
  </si>
  <si>
    <t>32.16</t>
  </si>
  <si>
    <t>32.17</t>
  </si>
  <si>
    <t>32.18</t>
  </si>
  <si>
    <t>32.19</t>
  </si>
  <si>
    <t>32.20</t>
  </si>
  <si>
    <t>32.21</t>
  </si>
  <si>
    <t>32.22</t>
  </si>
  <si>
    <t>32.23</t>
  </si>
  <si>
    <t>32.24</t>
  </si>
  <si>
    <t>32.25</t>
  </si>
  <si>
    <t>32.26</t>
  </si>
  <si>
    <t>32.27</t>
  </si>
  <si>
    <t>32.28</t>
  </si>
  <si>
    <t>32.29</t>
  </si>
  <si>
    <t>32.30</t>
  </si>
  <si>
    <t>1</t>
  </si>
  <si>
    <t>1.1</t>
  </si>
  <si>
    <t>Технологическое присоединение, всего, в том числе:</t>
  </si>
  <si>
    <t>1.1.1</t>
  </si>
  <si>
    <t>Технологическое присоединение энергопринимающих устройств потребителей, всего, в том числе:</t>
  </si>
  <si>
    <t>1.1.1.1</t>
  </si>
  <si>
    <t>Технологическое присоединение энергопринимающих устройств потребителей максимальной мощностью до 15 кВт включительно, всего</t>
  </si>
  <si>
    <t>1.1.1.2</t>
  </si>
  <si>
    <t>Технологическое присоединение энергопринимающих устройств потребителей максимальной мощностью до 150 кВт включительно, всего</t>
  </si>
  <si>
    <t>1.1.1.3</t>
  </si>
  <si>
    <t>Технологическое присоединение энергопринимающих устройств потребителей свыше 150 кВт, всего, в том числе:</t>
  </si>
  <si>
    <t>1.1.2</t>
  </si>
  <si>
    <t>Технологическое присоединение объектов электросетевого хозяйства, всего, в том числе:</t>
  </si>
  <si>
    <t>1.1.2.1</t>
  </si>
  <si>
    <t>Технологическое присоединение объектов электросетевого хозяйства, принадлежащих  иным сетевым организациям и иным лицам, всего, в том числе:</t>
  </si>
  <si>
    <t>1.1.2.2</t>
  </si>
  <si>
    <t>Технологическое присоединение к электрическим сетям иных сетевых организаций, всего, в том числе:</t>
  </si>
  <si>
    <t>1.1.3</t>
  </si>
  <si>
    <t>Технологическое присоединение объектов по производству электрической энергии всего, в том числе:</t>
  </si>
  <si>
    <t>1.1.3.1</t>
  </si>
  <si>
    <t>Наименование объекта по производству электрической энергии, всего, в том числе:</t>
  </si>
  <si>
    <t>Строительство новых объектов электросетевого хозяйства  (за исключением усиления существующей электрической сети) в целях осуществления технологического присоединения объекта по производству электрической энергии, всего, в том числе:</t>
  </si>
  <si>
    <t>Строительство новых объектов электросетевого хозяйства для усиления электрической сети в целях осуществления технологического присоединения объекта по производству электрической энергии, всего, в том числе:</t>
  </si>
  <si>
    <t>Реконструкция существующих объектов электросетевого хозяйства для усиления электрической сети в целях осуществления технологического присоединения объекта по производству электрической энергии всего, в том числе:</t>
  </si>
  <si>
    <t>1.1.3.2</t>
  </si>
  <si>
    <t>Реконструкция существующих объектов электросетевого хозяйства для усиления электрической сети в целях осуществления технологического присоединения объекта по производству электрической энергии, всего, в том числе:</t>
  </si>
  <si>
    <t>1.1.4</t>
  </si>
  <si>
    <t>Усиление электрической сети в целях осуществления технологического присоединения энергопринимающих устройств потребителей и (или) объектов электросетевого хозяйства всего, в том числе:</t>
  </si>
  <si>
    <t>1.1.4.1</t>
  </si>
  <si>
    <t>Строительство новых объектов электросетевого хозяйства для усиления электрической сети в целях осуществления технологического присоединения, всего, в том числе:</t>
  </si>
  <si>
    <t>1.1.4.2</t>
  </si>
  <si>
    <t>Реконструкция существующих объектов электросетевого хозяйства для усиления электрической сети в целях осуществления технологического присоединения, всего, в том числе:</t>
  </si>
  <si>
    <t>1.2</t>
  </si>
  <si>
    <t>Реконструкция, модернизация, техническое перевооружение всего, в том числе:</t>
  </si>
  <si>
    <t>1.2.1</t>
  </si>
  <si>
    <t>Реконструкция, модернизация, техническое перевооружение  трансформаторных и иных подстанций, распределительных пунктов, всего, в том числе:</t>
  </si>
  <si>
    <t>1.2.1.1</t>
  </si>
  <si>
    <t>Реконструкция трансформаторных и иных подстанций, всего, в том числе:</t>
  </si>
  <si>
    <t>1.2.1.2</t>
  </si>
  <si>
    <t>Модернизация, техническое перевооружение трансформаторных и иных подстанций, распределительных пунктов, всего, в том числе:</t>
  </si>
  <si>
    <t>1.2.2</t>
  </si>
  <si>
    <t>Реконструкция, модернизация, техническое перевооружение линий электропередачи, всего, в том числе:</t>
  </si>
  <si>
    <t>1.2.2.1</t>
  </si>
  <si>
    <t>Реконструкция линий электропередачи, всего, в том числе:</t>
  </si>
  <si>
    <t>1.2.2.2</t>
  </si>
  <si>
    <t>Модернизация, техническое перевооружение линий электропередачи, всего, в том числе:</t>
  </si>
  <si>
    <t>1.2.3</t>
  </si>
  <si>
    <t>Развитие и модернизация учета электрической энергии (мощности), всего, в том числе:</t>
  </si>
  <si>
    <t>1.2.3.1</t>
  </si>
  <si>
    <t>«Установка приборов учета, класс напряжения 0,22 (0,4) кВ, всего, в том числе:»</t>
  </si>
  <si>
    <t>1.2.3.2</t>
  </si>
  <si>
    <t>«Установка приборов учета, класс напряжения 6 (10) кВ, всего, в том числе:»</t>
  </si>
  <si>
    <t>1.2.3.3</t>
  </si>
  <si>
    <t>«Установка приборов учета, класс напряжения 35 кВ, всего, в том числе:»</t>
  </si>
  <si>
    <t>1.2.3.4</t>
  </si>
  <si>
    <t>«Установка приборов учета, класс напряжения 110 кВ и выше, всего, в том числе:»</t>
  </si>
  <si>
    <t>1.2.3.5</t>
  </si>
  <si>
    <t>«Включение приборов учета в систему сбора и передачи данных, класс напряжения 0,22 (0,4) кВ, всего, в том числе:»</t>
  </si>
  <si>
    <t>1.2.3.6</t>
  </si>
  <si>
    <t>«Включение приборов учета в систему сбора и передачи данных, класс напряжения 6 (10) кВ, всего, в том числе:»</t>
  </si>
  <si>
    <t>1.2.3.7</t>
  </si>
  <si>
    <t>«Включение приборов учета в систему сбора и передачи данных, класс напряжения 35 кВ, всего, в том числе:»</t>
  </si>
  <si>
    <t>1.2.3.8</t>
  </si>
  <si>
    <t>«Включение приборов учета в систему сбора и передачи данных, класс напряжения 110 кВ и выше, всего, в том числе:»</t>
  </si>
  <si>
    <t>1.2.4</t>
  </si>
  <si>
    <t>Реконструкция, модернизация, техническое перевооружение прочих объектов основных средств, всего, в том числе:</t>
  </si>
  <si>
    <t>1.2.4.1</t>
  </si>
  <si>
    <t>Реконструкция прочих объектов основных средств, всего, в том числе:</t>
  </si>
  <si>
    <t>1.2.4.2</t>
  </si>
  <si>
    <t>Модернизация, техническое перевооружение прочих объектов основных средств, всего, в том числе:</t>
  </si>
  <si>
    <t>1.3</t>
  </si>
  <si>
    <t>Инвестиционные проекты, реализация которых обуславливается схемами и программами перспективного развития электроэнергетики, всего, в том числе:</t>
  </si>
  <si>
    <t>1.3.1</t>
  </si>
  <si>
    <t>Инвестиционные проекты, предусмотренные схемой и программой развития Единой энергетической системы России, всего, в том числе:</t>
  </si>
  <si>
    <t>1.3.2</t>
  </si>
  <si>
    <t>Инвестиционные проекты, предусмотренные схемой и программой развития субъекта Российской Федерации, всего, в том числе:</t>
  </si>
  <si>
    <t>1.4</t>
  </si>
  <si>
    <t>Прочее новое строительство объектов электросетевого хозяйства, всего, в том числе:</t>
  </si>
  <si>
    <t>1.5</t>
  </si>
  <si>
    <t>Покупка земельных участков для целей реализации инвестиционных проектов, всего, в том числе:</t>
  </si>
  <si>
    <t>1.6</t>
  </si>
  <si>
    <t>Прочие инвестиционные проекты, всего, в том числе:</t>
  </si>
  <si>
    <t>нд</t>
  </si>
  <si>
    <t>1.6.2</t>
  </si>
  <si>
    <t>1.2.1.1.1</t>
  </si>
  <si>
    <t>1.2.1.1.2</t>
  </si>
  <si>
    <t>1.2.1.1.3</t>
  </si>
  <si>
    <t>Кемеровская область</t>
  </si>
  <si>
    <t>1.6.3</t>
  </si>
  <si>
    <t>Н</t>
  </si>
  <si>
    <t>Г</t>
  </si>
  <si>
    <t>П</t>
  </si>
  <si>
    <t>1.6.4</t>
  </si>
  <si>
    <t xml:space="preserve">Остаток финансирования капитальных вложений в прогнозных ценах соответствующих лет,  
млн рублей 
(с НДС) </t>
  </si>
  <si>
    <t>реквизиты решения органа исполнительной власти, утвердившего инвестиционную программу</t>
  </si>
  <si>
    <t>Год окончания реализации инвестиционного проекта</t>
  </si>
  <si>
    <t>1.2.1.1.4</t>
  </si>
  <si>
    <t>1.2.1.1.5</t>
  </si>
  <si>
    <t>1.2.1.1.6</t>
  </si>
  <si>
    <t>1.6.5</t>
  </si>
  <si>
    <t>1.6.6</t>
  </si>
  <si>
    <t>1.2.1.2.1.1</t>
  </si>
  <si>
    <t>1.2.1.2.1.2</t>
  </si>
  <si>
    <t>Идентификатор инвестиционного проекта</t>
  </si>
  <si>
    <t>создание оперативного управления режимами, обеспечения технологической связи</t>
  </si>
  <si>
    <t>Обеспечение технологического присоединения</t>
  </si>
  <si>
    <t>1.2.1.1.7</t>
  </si>
  <si>
    <t>1.1.4.1.1</t>
  </si>
  <si>
    <t>Форма 2. План финансирования капитальных вложений по инвестиционным проектам на 2020 - 2024 гг.</t>
  </si>
  <si>
    <t>1.2.1.1.8</t>
  </si>
  <si>
    <t>1.2.1.1.9</t>
  </si>
  <si>
    <t>1.2.1.1.10</t>
  </si>
  <si>
    <t>Замена отработавшего срок эксплуатации трансформатора Т-2 ТДНС-10000 кВА 35/6 кВ на ПС 35/6 кВ № 10. (СМР, ПНР, ввод - 2023 г.)</t>
  </si>
  <si>
    <t>1.2.1.1.11</t>
  </si>
  <si>
    <t xml:space="preserve">Замена отработавшего срок эксплуатации трансформатора Т-3 ТДНС-10000 кВА 35/6 кВ на ПС 35/6 кВ № 42 (СМР, ПНР, ввод - 2023 г.) </t>
  </si>
  <si>
    <t>1.2.1.1.12</t>
  </si>
  <si>
    <t>Замена отработавшего срок эксплуатации трансформатора Т-2 ТДНС-10000 кВА  на ПС 110/10 кВ "Керамзитовая (СМР, ПНР, ввод - 2024 г.)</t>
  </si>
  <si>
    <t>1.2.1.1.13</t>
  </si>
  <si>
    <t>1.2.1.1.14</t>
  </si>
  <si>
    <t>Реконструкция ОРУ-35 кВ и ЗРУ-6 кВ ПС 35/6 кВ № 10. Замена выключателей 35 кВ и вводных выключателей 6кВ, устройств РЗиА 35кВ и 6кВ. (ПИР, СМР, ПНР, ввод - 2020 г.)</t>
  </si>
  <si>
    <t>1.2.1.1.15</t>
  </si>
  <si>
    <t>1.2.1.1.16</t>
  </si>
  <si>
    <t>Реконструкция ЗРУ-35 кВ ПС 35/6 кВ "ОГР" с заменой ячеек КРУ-35. (СМР, ПНР, ввод - 2022 г.)</t>
  </si>
  <si>
    <t>Реконструкция ПС  35/6 кВ № 1 ЗРУ-35 с заменой масляных выключателей 35 на вакуумные, установка ШОТ.(ПИР, СМР, ПНР, ввод - 2023 г.)</t>
  </si>
  <si>
    <t>Реконструкция ОРУ-35 кВ ПС 35/6 кВ № 41 с установкой блок-модуля 35 кВ (СМР, ПНР, ввод - 2024 г.)</t>
  </si>
  <si>
    <t>Реконструкция ЗРУ-6 кВ ПС 6/0,4 кВ № 32 с устройствами РЗиА,  установкой ШОТ (СМР, ПНР, ввод - 2024 г.)</t>
  </si>
  <si>
    <t>декабрь 2018 г.</t>
  </si>
  <si>
    <t>Финансирование капитальных вложений на 2020 - 2024
годы в прогнозных ценах, млн рублей (с НДС)</t>
  </si>
  <si>
    <t xml:space="preserve"> План 2020 г.</t>
  </si>
  <si>
    <t xml:space="preserve"> План 2021 г.</t>
  </si>
  <si>
    <t xml:space="preserve"> План 2022 г.</t>
  </si>
  <si>
    <t>План 2023 г.</t>
  </si>
  <si>
    <t>План 2024 г.</t>
  </si>
  <si>
    <t>Краткое обоснование   плана</t>
  </si>
  <si>
    <t xml:space="preserve">Утвержденные плановые значения показателей приведены в соответствии с </t>
  </si>
  <si>
    <t>Выполнение работ по модернизации системы телемеханики на ПС 110/6,6/6,3 кВ "Набережная" (ПИР, ПНР, СМР, ввод- 2020 г.)</t>
  </si>
  <si>
    <t>Выполнение работ по модернизации системы телемеханики на ПС 110/10 кВ "Керамзитовая" (ПНР, СМР, ввод - 2020 г.)</t>
  </si>
  <si>
    <t>1.2.2.1.1</t>
  </si>
  <si>
    <t>Реконструкция сооружения ЛЭП 6 кВ 6-11-Тс проектными работами с заменой деревянных опор и провода на марку СИП и установкой реклоузеров (с технологией Smart Grid) на отходящих линиях (2 шт.) (ПИР, СМР, ПНР, ввод - 2020 г.)</t>
  </si>
  <si>
    <t>1.2.2.1.2</t>
  </si>
  <si>
    <t>Реконструкция сооружения ЛЭП 6 кВ ВЛ фид. 36 ПС 35/6 кВ № 5 с проектными работами с заменой провода на марку СИП и установкой реклоузеров (с технологией Smart Grid) на отходящих линиях (2 шт.) (ПИР, ПНР, СМР, ввод - 2020 г.)</t>
  </si>
  <si>
    <t>1.2.2.1.3</t>
  </si>
  <si>
    <t>Реконструкция сооружения ЛЭП 6 кВ  10-1-П с проектными работами с заменой провода на марку СИП и установкой реклоузеров (с технологией Smart Grid) на отходящих линиях (3 шт.) (ПИР, СМР, ПНР, ввод - 2020 г.)</t>
  </si>
  <si>
    <t>1.2.2.1.4</t>
  </si>
  <si>
    <t>Реконструкция соружения ЛЭП 6 кВ  6-52-П проектными работами с заменой провода на марку СИП и установкой реклоузеров (с технологией Smart Grid) на отходящих линиях (1 шт.) (ПИР, СМР, ПНР, ввод - 2023 г.)</t>
  </si>
  <si>
    <t>1.2.2.1.5</t>
  </si>
  <si>
    <t>Реконструкция сооружения ЛЭП 6 кВ 6-3-М с проектными работами с заменой деревянных опор и провода на марку СИП и установкой реклоузеров (с технологией Smart Grid) на отходящих линиях (2 шт.) (ПИР, СМР, ПНР, ввод - 2023 г.)</t>
  </si>
  <si>
    <t>Замена испытательно-измерительного комплекса РЕТОМ-61 (ввод - 2021 г.)</t>
  </si>
  <si>
    <t>Замена аппарата для высоковольтных испытаний  АИД-70М (ввод - 2021 г.)</t>
  </si>
  <si>
    <t>Приобретение прибора Энергомонитор-3.3 Т1 —  для измерений электро-энергетических величин и показателей качества электроэнергии (ввод - 2021 г.)</t>
  </si>
  <si>
    <t>Персональный компьютер - 2 шт. (ввод - 2021 г.)</t>
  </si>
  <si>
    <t>Приобретение сервера HP DL510 Gen10 (HPE-869847-b21) - 1 шт. (ввод - 2021 г.)</t>
  </si>
  <si>
    <t>1.6.7</t>
  </si>
  <si>
    <t>1.6.8</t>
  </si>
  <si>
    <t>Замена устаревшего и выработавшего свой срок парка радиостанций (технологическая связь) 35 штук. (СМР, ПНР, ввод - 2023 г.)</t>
  </si>
  <si>
    <t>1.6.9</t>
  </si>
  <si>
    <t>Многофункциональное печатающее устройство - 1 шт. (ввод - 2023 г.)</t>
  </si>
  <si>
    <t>1.6.10</t>
  </si>
  <si>
    <t>Сплит-система - 18 шт. (ввод - 2023 г.)</t>
  </si>
  <si>
    <t>1.6.11</t>
  </si>
  <si>
    <t>Приобретение измельчителя веток (мульчер) на базе автомобильного прицепа (ввод - 2024 г.)</t>
  </si>
  <si>
    <t>1.6.12</t>
  </si>
  <si>
    <t>Выкуп ВЛ ОГР</t>
  </si>
  <si>
    <t>1.6.13</t>
  </si>
  <si>
    <t>Выкуп ВЛ Вольная</t>
  </si>
  <si>
    <t>Выкуп ПС Вольная</t>
  </si>
  <si>
    <t xml:space="preserve">План 
на 01.01.2020 года </t>
  </si>
  <si>
    <t xml:space="preserve">План 
на 01.01.2021 года </t>
  </si>
  <si>
    <t xml:space="preserve">План 
на 01.01.2022 года </t>
  </si>
  <si>
    <t xml:space="preserve">План 
на 01.01.2023 года </t>
  </si>
  <si>
    <t xml:space="preserve">План 
на 01.01.2024 года </t>
  </si>
  <si>
    <t>ноябрь 2018 г.</t>
  </si>
  <si>
    <t>февраль 2018 г.</t>
  </si>
  <si>
    <t>август 2018 г.</t>
  </si>
  <si>
    <t>март 2018 г.</t>
  </si>
  <si>
    <t>н</t>
  </si>
  <si>
    <t>Повышение надежности электроснабжения и обеспечение безперебойности работы оборудования</t>
  </si>
  <si>
    <t>Обеспечение выполнения мероприятий, предусмотренных требованиями РД 34.45-51.300-97 (объем и нормы испытаний и измерений)</t>
  </si>
  <si>
    <t>Обеспечение выполнения мероприятий, предусмотренных требованиями РД 153-34.3-35.613-00 (правила ТО РЗА)</t>
  </si>
  <si>
    <t>Обеспечение выполнения мероприятий, предусмотренных требованиями ПТЭЭСиС (проведение контроля качества электроэнергии)</t>
  </si>
  <si>
    <t>Обеспечение технологической связью на объектах электросетевого хозяйства</t>
  </si>
  <si>
    <t>Обеспечение выполнения мероприятий, предусмотренных требованиями Постановления Правительства РФ от 24 февраля 2009 г. N 160 "О порядке установления охранных зон объектов электросетевого хозяйства и особых условий использования земельных участков, расположенных в границах таких зон"</t>
  </si>
  <si>
    <t>Обновление аппаратно-программного комплекса</t>
  </si>
  <si>
    <t>Обеспечение надежного отказоустойчивого хранения данных</t>
  </si>
  <si>
    <t xml:space="preserve">Фактический объем финансирования на 01.01.2019 года, млн рублей 
(с НДС) </t>
  </si>
  <si>
    <t xml:space="preserve">План 
на 01.01.2019 года </t>
  </si>
  <si>
    <t>K_1.1.4.1.1</t>
  </si>
  <si>
    <t>K_1.2.1.2.1</t>
  </si>
  <si>
    <t>K_1.2.1.2.2</t>
  </si>
  <si>
    <t>K_1.2.2.1.1</t>
  </si>
  <si>
    <t>K_1.2.2.1.2</t>
  </si>
  <si>
    <t>K_1.2.2.1.3</t>
  </si>
  <si>
    <t>N_1.2.2.1.4</t>
  </si>
  <si>
    <t>N_1.2.2.1.5</t>
  </si>
  <si>
    <t>L_1.6.2</t>
  </si>
  <si>
    <t>L_1.6.3</t>
  </si>
  <si>
    <t>L_1.6.4</t>
  </si>
  <si>
    <t>L_1.6.5</t>
  </si>
  <si>
    <t>N_1.6.8</t>
  </si>
  <si>
    <t>N_1.6.9</t>
  </si>
  <si>
    <t>1.1.1.3.3</t>
  </si>
  <si>
    <t>Строительство ПС 35 кВ ПУР и двухцепной отпайки от ВЛ 35 кВ Прокопьевская-Зиминка 3/4 до новой ПС 35 кВ ПУР (ПИР- 2019г., СМР, ввод-2020г.)</t>
  </si>
  <si>
    <t>Реконструкции ОРУ-35 кВ (замена выключателей 35 кВ, установка разъединителей и предохранителей 35 кВ) ПС №31 (ПИР-2019 г., СМР, ПНР- 2020 г.)</t>
  </si>
  <si>
    <t>N_1.2.1.1.6</t>
  </si>
  <si>
    <t>Реконструкция ЗРУ-35 кВ ПС 35/10 кВ "Танай". Замена ячеек КРУ-35 (ПИР - 2019 г., СМР, ПНР, ввод - 2021 г.)</t>
  </si>
  <si>
    <t>J_1.2.1.1.10</t>
  </si>
  <si>
    <t>K_1.2.1.1.11</t>
  </si>
  <si>
    <t>M_1.2.1.1.13</t>
  </si>
  <si>
    <t>N_1.2.1.1.14</t>
  </si>
  <si>
    <t>O_1.2.1.1.15</t>
  </si>
  <si>
    <t>1.2.1.2.1.3</t>
  </si>
  <si>
    <t>Выполнение проектных работ по созданию информационно вычислительного комплекса объекта энергетики (ИВКЭ)</t>
  </si>
  <si>
    <t>J_1.2.1.2.3</t>
  </si>
  <si>
    <t>1.6.1</t>
  </si>
  <si>
    <t>L_1.6.1</t>
  </si>
  <si>
    <t>Система хранения данных - 1 шт. (ввод - 2020 г.)</t>
  </si>
  <si>
    <t>К_1.6.6</t>
  </si>
  <si>
    <t>N_1.6.7</t>
  </si>
  <si>
    <t>O_1.6.10</t>
  </si>
  <si>
    <t>J_1.1.1.3.3</t>
  </si>
  <si>
    <t xml:space="preserve">Строительство ВЛ 110 кВ Соколовская-Вольная-2 </t>
  </si>
  <si>
    <t>M_1.6.12</t>
  </si>
  <si>
    <t>O_1.6.13</t>
  </si>
  <si>
    <t>O_1.2.1.1.16</t>
  </si>
  <si>
    <t>N_1.2.1.1.7</t>
  </si>
  <si>
    <t>J_1.2.1.1.9</t>
  </si>
  <si>
    <t>O_1.2.1.1.8</t>
  </si>
  <si>
    <t>Замена отработавшего срок эксплуатации трансформатора Т-2 ТДН-10000 кВА 110/6 кВ на ПС 110/6 кВ № 20н "Гидроузел" - 1 шт. (СМР, ПНР, ввод - 2022 г.)</t>
  </si>
  <si>
    <t>Замена отработавшего срок эксплуатации трансформатора Т-2 ТДНС-16000 кВА 35/6 кВ на ПС 35/6 кВ  "Шурапская"(СМР, ПНР, ввод - 2023 г.)</t>
  </si>
  <si>
    <t>Замена отработавшего срок эксплуатации трансформатора Т-1 ТДН-15000 кВА 35/6 кВ на ТДН-10000 кВА 35/6 на ПС 35/6 кВ № 5 (СМР, ПНР, ввод - 2024 г.)</t>
  </si>
  <si>
    <t>Реконструкции ЗРУ-10 кВ,  ПС 110/10 кВ "Керамзитовая". Замена ячеек КРУ-10.(ПИР - 2021 г., СМР, ПНР, ввод - 2022 г.)</t>
  </si>
  <si>
    <t>Замена трансформатора ТДНГУ –63000/110 на ПС АЗОТ(СМР, ПНР, ввод-2020 г.)</t>
  </si>
  <si>
    <t>K_1.2.1.1.15</t>
  </si>
  <si>
    <t>Реконструкция ТП-3</t>
  </si>
  <si>
    <t>K_1.2.1.1.16</t>
  </si>
  <si>
    <t>январь 2020 г.</t>
  </si>
  <si>
    <t>M_1.2.1.1.1</t>
  </si>
  <si>
    <t>N_1.2.1.1.2</t>
  </si>
  <si>
    <t>O_1.2.1.1.4</t>
  </si>
  <si>
    <t>L_1.2.1.1.12</t>
  </si>
  <si>
    <t>К_1.6.11</t>
  </si>
  <si>
    <t xml:space="preserve">Предложение по корректировке утвержденного
на 01.01.2021 года </t>
  </si>
  <si>
    <t xml:space="preserve">Утержденный план </t>
  </si>
  <si>
    <t xml:space="preserve">Утвержденный план 
на 01.01.2019 года </t>
  </si>
  <si>
    <t xml:space="preserve">Утвержденный план 
на 01.01.2021 года </t>
  </si>
  <si>
    <t>Предложение по корректировке утвержденного плана на 2022 г.</t>
  </si>
  <si>
    <t>Утвержденный план на 2024 г.</t>
  </si>
  <si>
    <t>Утвержденный план на 2021 г.</t>
  </si>
  <si>
    <t>Утвержденный план на 2020 г.</t>
  </si>
  <si>
    <t>Утвержденный план на 2022 г.</t>
  </si>
  <si>
    <t>Утвержденный план на 2023 г.</t>
  </si>
  <si>
    <t>Итого за период реализации инвестиционной программы
(утвержденный план)</t>
  </si>
  <si>
    <t xml:space="preserve">Утвержденный план </t>
  </si>
  <si>
    <t>K_1.1.1.3.4</t>
  </si>
  <si>
    <t>1.6.14</t>
  </si>
  <si>
    <t>К_1.6.14</t>
  </si>
  <si>
    <t>Предложение по корректировке утвержденного плана на 2021г</t>
  </si>
  <si>
    <t>1.1.4.2.1</t>
  </si>
  <si>
    <t>K_1.1.4.2.1</t>
  </si>
  <si>
    <t>февраль 2020 г.</t>
  </si>
  <si>
    <t>март 
2020 г.</t>
  </si>
  <si>
    <t>август 
2018 г.</t>
  </si>
  <si>
    <t>март 
2018 г.</t>
  </si>
  <si>
    <t>1.1.1.3.1</t>
  </si>
  <si>
    <t>1.1.1.3.2</t>
  </si>
  <si>
    <t>1.1.3.1.1</t>
  </si>
  <si>
    <t>1.1.3.1.2</t>
  </si>
  <si>
    <t>1.1.3.1.3</t>
  </si>
  <si>
    <t>1.1.3.2.1</t>
  </si>
  <si>
    <t>1.1.3.2.2</t>
  </si>
  <si>
    <t>1.1.3.2.3</t>
  </si>
  <si>
    <t>Выполнение работ по модернизации системы телемеханики на ПС 110/10 кВ "Керамзитовая" (ПИР -2019 г., ПНР, СМР, ввод - 2020 г.)</t>
  </si>
  <si>
    <t>Предложение по корректировке утвержденного плана на 2023 г.</t>
  </si>
  <si>
    <t>Предложение по корректировке утвержденного плана на 2024 г.</t>
  </si>
  <si>
    <t>1.1.1.3.4</t>
  </si>
  <si>
    <t>1.1.1.3.5</t>
  </si>
  <si>
    <t>L_1.1.1.3.4</t>
  </si>
  <si>
    <t>1.2.1.2.3</t>
  </si>
  <si>
    <t>Cтроительство системы передачи информации (организации каналов связи) для оборудования средств диспетчерского и технологического управления (СДТУ) между ПС 110 кВ Набережная, ПС 110 кВ Листвяжная и  Филиалом АО «СО ЕЭС» Кемеровское РДУ (ПИР, СМР, ввод-2021)</t>
  </si>
  <si>
    <t>L_1.2.1.2.3</t>
  </si>
  <si>
    <t>1.2.2.1.6</t>
  </si>
  <si>
    <t>L_1.2.2.1.6</t>
  </si>
  <si>
    <t>декабрь 2020 г.</t>
  </si>
  <si>
    <t>ноябрь 2020 г.</t>
  </si>
  <si>
    <t>октябрь  2020 г.</t>
  </si>
  <si>
    <t>январь 2021 г.</t>
  </si>
  <si>
    <t>Строительство ПС 35 кВ ПУР и двухцепной отпайки от ВЛ 35 кВ Прокопьевская-Зиминка 3/4 до новой ПС 35 кВ ПУР (ПИР- 2020г., СМР, ввод-2021г.)</t>
  </si>
  <si>
    <t>Строительство КЛ 10 кВ от ПС 110 кВ Керамзитовая для ТСО Сибирь (ПИР- 2020г., СМР, ввод-2021г.)</t>
  </si>
  <si>
    <t>Строительство ВЛ-6 кВ от ПС Вольная (ПИР, СМР, ввод -2021 г.)</t>
  </si>
  <si>
    <t>Строительство ВЛ-6 кВ от ПС №5 (ПИР, СМР, ввод -2021 г.)</t>
  </si>
  <si>
    <t>Строительство ВЛ 110 кВ Соколовская-Вольная-2 (1 этап: ПИР-2019г., СМР, ввод-2020г.; 2 этап: ПИР, СМР, ввод - 2021г.)</t>
  </si>
  <si>
    <t>Реконструкция Временной воздушной линии 10 кВ и ТП 336 (Танай) с заменой деревянных опор на железобетонные, заменой провода на СИП и установкой реклоузера на отходящих линиях (ПИР, СМР, ввод -2021 г.)</t>
  </si>
  <si>
    <t>Факт за 2020 г.</t>
  </si>
  <si>
    <t>Финансирование капитальных вложений 
года 2019 в прогнозных ценах, млн рублей (с НДС)</t>
  </si>
  <si>
    <t>32.31</t>
  </si>
  <si>
    <t>32.32</t>
  </si>
  <si>
    <t>32.33</t>
  </si>
  <si>
    <t>32.34</t>
  </si>
  <si>
    <t>32.35</t>
  </si>
  <si>
    <t>32.36</t>
  </si>
  <si>
    <t>32.37</t>
  </si>
  <si>
    <t>32.38</t>
  </si>
  <si>
    <t>32.39</t>
  </si>
  <si>
    <t>32.40</t>
  </si>
  <si>
    <t>32.41</t>
  </si>
  <si>
    <t>32.42</t>
  </si>
  <si>
    <t>32.43</t>
  </si>
  <si>
    <t>32.44</t>
  </si>
  <si>
    <t>32.45</t>
  </si>
  <si>
    <t>32.46</t>
  </si>
  <si>
    <t>32.47</t>
  </si>
  <si>
    <t>32.48</t>
  </si>
  <si>
    <t>32.49</t>
  </si>
  <si>
    <t>32.50</t>
  </si>
  <si>
    <t>Краткое обоснование плана</t>
  </si>
  <si>
    <t>З</t>
  </si>
  <si>
    <t>И</t>
  </si>
  <si>
    <t>С</t>
  </si>
  <si>
    <t>1З, 2С</t>
  </si>
  <si>
    <t>январь 2021г.</t>
  </si>
  <si>
    <t>Приобретение АИД-70 М (ввод 2020г)</t>
  </si>
  <si>
    <t>Выкуп ВЛ ОГР (ввод 2020г)</t>
  </si>
  <si>
    <t>Выкуп ВЛ Вольная (ввод 2024г)</t>
  </si>
  <si>
    <t>Выкуп ПС Вольная (ввод 2023г)</t>
  </si>
  <si>
    <t>сентябрь 2020г.</t>
  </si>
  <si>
    <t>Факт</t>
  </si>
  <si>
    <t>Утвержденный план</t>
  </si>
  <si>
    <t>Реконструкция ТП-3 (ПИР, СМР, ввод 2020г)</t>
  </si>
  <si>
    <t>декабрь 2019</t>
  </si>
  <si>
    <t>Утвержденные плановые значения показателей приведены в соответствии с Постановлением Региональной энергетической комиссии Кузбасса № 301 от 30.10.2020 года "О внесении изменений в постановление региональной энергетической комиссии Кемеровской области от 31.10.2019 № 379 «Об утверждении инвестиционной программы ООО ХК «СДС-Энерго» (г. Кемерово) на период 2020 - 2024 г.», Постановлением Региональной энергетической комиссии Кузбасса № 4 от 14.01.2021 года "О внесении изменений в постановление региональной энергетической комиссии Кемеровской области от 31.10.2019 № 379 «Об утверждении инвестиционной программы ООО ХК «СДС-Энерго» (г. Кемерово) на период 2020 - 2024 г.»</t>
  </si>
  <si>
    <t xml:space="preserve">В 2020 году работы по проектированию были выполнены в полном объеме. В 2020 году осуществить строительство КЛ 10 кВ от ПС Керамзитовая до опоры №1 заявителя было невозможно, по причине невыполнения работ по строительству опоры №1 со стороны заявителя. </t>
  </si>
  <si>
    <t xml:space="preserve">Перенос срока в связи с поздним принятием перечня технических характериских на государственном уровне регулирующего реализацию данного объекта </t>
  </si>
  <si>
    <t>Повышение стоимости оборудования</t>
  </si>
  <si>
    <t>Плата за технологическое присоединение заявителя рассчитана по утвержденным стандартизированным тарифным ставкам в соответствии с Постановлением РЭК КО № 779 от 31.12.2018 года</t>
  </si>
  <si>
    <t>L_1.1.1.3.5</t>
  </si>
  <si>
    <t>Строительство отпайки от ЛЭП-6кВ 6-52-П для ПС №25</t>
  </si>
  <si>
    <t>Строительство отпайки от 2-х цепной ЛЭП-10кВ ф.2.4 для ПС №22</t>
  </si>
  <si>
    <t>1.2.2.2.1</t>
  </si>
  <si>
    <t>1.2.2.2.2</t>
  </si>
  <si>
    <t>K_1.2.2.2.1</t>
  </si>
  <si>
    <t>K_1.2.2.2.2</t>
  </si>
  <si>
    <t>ВСЕГО по инвестиционной программе, в том числе:</t>
  </si>
  <si>
    <t>0.1</t>
  </si>
  <si>
    <t>Технологическое присоединение, всего</t>
  </si>
  <si>
    <t>0.2</t>
  </si>
  <si>
    <t>Реконструкция, модернизация, техническое перевооружение, всего</t>
  </si>
  <si>
    <t>0.3</t>
  </si>
  <si>
    <t>Инвестиционные проекты, реализация которых обуславливается схемами и программами перспективного развития электроэнергетики, всего</t>
  </si>
  <si>
    <t>0.4</t>
  </si>
  <si>
    <t>Прочее новое строительство объектов электросетевого хозяйства, всего</t>
  </si>
  <si>
    <t>0.5</t>
  </si>
  <si>
    <t>Покупка земельных участков для целей реализации инвестиционных проектов, всего</t>
  </si>
  <si>
    <t>0.6</t>
  </si>
  <si>
    <t>Прочие инвестиционные проекты, всего</t>
  </si>
  <si>
    <t>дополнительная позиция внесена согласно п.67 Постановления Правительства РФ от 01.12.2009г. №977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</si>
</sst>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0.000"/>
    <numFmt numFmtId="165" formatCode="#,##0.000"/>
    <numFmt numFmtId="166" formatCode="0.0000000000"/>
    <numFmt numFmtId="167" formatCode="0.000000"/>
    <numFmt numFmtId="168" formatCode="0.0000000"/>
    <numFmt numFmtId="169" formatCode="0.00000000000000"/>
    <numFmt numFmtId="170" formatCode="0.0000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u/>
      <sz val="14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rgb="FFC00000"/>
      <name val="Times New Roman"/>
      <family val="1"/>
      <charset val="204"/>
    </font>
    <font>
      <i/>
      <sz val="12"/>
      <color rgb="FFC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rgb="FFFF000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122">
    <xf numFmtId="0" fontId="0" fillId="0" borderId="0" xfId="0"/>
    <xf numFmtId="0" fontId="2" fillId="0" borderId="0" xfId="1" applyFont="1" applyFill="1"/>
    <xf numFmtId="0" fontId="3" fillId="0" borderId="0" xfId="1" applyFont="1" applyFill="1"/>
    <xf numFmtId="0" fontId="4" fillId="0" borderId="0" xfId="1" applyFont="1" applyFill="1" applyAlignment="1">
      <alignment vertical="center"/>
    </xf>
    <xf numFmtId="0" fontId="3" fillId="0" borderId="0" xfId="1" applyFont="1" applyFill="1" applyAlignment="1"/>
    <xf numFmtId="0" fontId="2" fillId="0" borderId="0" xfId="1" applyFont="1" applyFill="1" applyAlignment="1"/>
    <xf numFmtId="0" fontId="2" fillId="0" borderId="2" xfId="1" applyFont="1" applyFill="1" applyBorder="1" applyAlignment="1">
      <alignment horizontal="center" vertical="center" textRotation="90" wrapText="1"/>
    </xf>
    <xf numFmtId="0" fontId="2" fillId="0" borderId="12" xfId="1" applyFont="1" applyFill="1" applyBorder="1" applyAlignment="1">
      <alignment horizontal="center" vertical="center" textRotation="90" wrapText="1"/>
    </xf>
    <xf numFmtId="0" fontId="2" fillId="0" borderId="15" xfId="1" applyFont="1" applyFill="1" applyBorder="1" applyAlignment="1">
      <alignment horizontal="center" vertical="center" textRotation="90" wrapText="1"/>
    </xf>
    <xf numFmtId="0" fontId="2" fillId="0" borderId="9" xfId="1" applyFont="1" applyFill="1" applyBorder="1" applyAlignment="1">
      <alignment horizontal="center" vertical="center" textRotation="90" wrapText="1"/>
    </xf>
    <xf numFmtId="49" fontId="2" fillId="0" borderId="2" xfId="1" applyNumberFormat="1" applyFont="1" applyFill="1" applyBorder="1" applyAlignment="1">
      <alignment horizontal="center" vertical="center" wrapText="1"/>
    </xf>
    <xf numFmtId="49" fontId="2" fillId="0" borderId="3" xfId="1" applyNumberFormat="1" applyFont="1" applyFill="1" applyBorder="1" applyAlignment="1">
      <alignment horizontal="center" vertical="center" wrapText="1"/>
    </xf>
    <xf numFmtId="49" fontId="2" fillId="0" borderId="7" xfId="1" applyNumberFormat="1" applyFont="1" applyFill="1" applyBorder="1" applyAlignment="1">
      <alignment horizontal="center" vertical="center" wrapText="1"/>
    </xf>
    <xf numFmtId="0" fontId="2" fillId="0" borderId="16" xfId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vertical="center"/>
    </xf>
    <xf numFmtId="0" fontId="3" fillId="0" borderId="0" xfId="1" applyFont="1" applyFill="1" applyAlignment="1">
      <alignment horizontal="right" vertical="center"/>
    </xf>
    <xf numFmtId="0" fontId="3" fillId="0" borderId="0" xfId="1" applyFont="1" applyFill="1" applyAlignment="1">
      <alignment horizontal="right"/>
    </xf>
    <xf numFmtId="0" fontId="7" fillId="0" borderId="0" xfId="1" applyFont="1" applyFill="1" applyAlignment="1">
      <alignment vertical="center"/>
    </xf>
    <xf numFmtId="0" fontId="2" fillId="0" borderId="0" xfId="1" applyFont="1" applyFill="1" applyAlignment="1">
      <alignment vertical="center"/>
    </xf>
    <xf numFmtId="0" fontId="6" fillId="0" borderId="0" xfId="1" applyFont="1" applyFill="1" applyBorder="1" applyAlignment="1">
      <alignment horizontal="center" vertical="center" textRotation="90" wrapText="1"/>
    </xf>
    <xf numFmtId="0" fontId="4" fillId="0" borderId="0" xfId="2" applyFont="1" applyFill="1" applyAlignment="1">
      <alignment vertical="center"/>
    </xf>
    <xf numFmtId="0" fontId="2" fillId="0" borderId="0" xfId="2" applyFont="1" applyFill="1" applyAlignment="1">
      <alignment vertical="top"/>
    </xf>
    <xf numFmtId="0" fontId="6" fillId="0" borderId="0" xfId="1" applyFont="1" applyFill="1" applyBorder="1" applyAlignment="1">
      <alignment horizontal="center" vertical="center" wrapText="1"/>
    </xf>
    <xf numFmtId="0" fontId="6" fillId="0" borderId="0" xfId="1" applyFont="1" applyFill="1" applyBorder="1" applyAlignment="1">
      <alignment vertical="center" wrapText="1"/>
    </xf>
    <xf numFmtId="0" fontId="6" fillId="0" borderId="0" xfId="1" applyFont="1" applyFill="1" applyBorder="1" applyAlignment="1">
      <alignment horizontal="center" vertical="center" textRotation="90"/>
    </xf>
    <xf numFmtId="0" fontId="6" fillId="0" borderId="0" xfId="1" applyFont="1" applyFill="1" applyBorder="1" applyAlignment="1">
      <alignment vertical="center" textRotation="90" wrapText="1"/>
    </xf>
    <xf numFmtId="164" fontId="2" fillId="0" borderId="0" xfId="1" applyNumberFormat="1" applyFont="1" applyFill="1"/>
    <xf numFmtId="167" fontId="2" fillId="0" borderId="0" xfId="1" applyNumberFormat="1" applyFont="1" applyFill="1"/>
    <xf numFmtId="166" fontId="2" fillId="0" borderId="0" xfId="1" applyNumberFormat="1" applyFont="1" applyFill="1"/>
    <xf numFmtId="164" fontId="2" fillId="0" borderId="3" xfId="0" applyNumberFormat="1" applyFont="1" applyFill="1" applyBorder="1" applyAlignment="1">
      <alignment horizontal="center" vertical="center"/>
    </xf>
    <xf numFmtId="0" fontId="6" fillId="0" borderId="2" xfId="1" applyFont="1" applyFill="1" applyBorder="1" applyAlignment="1">
      <alignment horizontal="center" vertical="center" textRotation="90" wrapText="1"/>
    </xf>
    <xf numFmtId="49" fontId="9" fillId="0" borderId="2" xfId="2" applyNumberFormat="1" applyFont="1" applyFill="1" applyBorder="1" applyAlignment="1">
      <alignment horizontal="center" vertical="center"/>
    </xf>
    <xf numFmtId="0" fontId="9" fillId="0" borderId="2" xfId="2" applyFont="1" applyFill="1" applyBorder="1" applyAlignment="1">
      <alignment horizontal="center" vertical="center" wrapText="1"/>
    </xf>
    <xf numFmtId="0" fontId="7" fillId="0" borderId="3" xfId="2" applyFont="1" applyFill="1" applyBorder="1" applyAlignment="1">
      <alignment horizontal="center" vertical="center"/>
    </xf>
    <xf numFmtId="164" fontId="7" fillId="0" borderId="3" xfId="2" applyNumberFormat="1" applyFont="1" applyFill="1" applyBorder="1" applyAlignment="1">
      <alignment horizontal="center" vertical="center"/>
    </xf>
    <xf numFmtId="0" fontId="2" fillId="0" borderId="3" xfId="2" applyFont="1" applyFill="1" applyBorder="1" applyAlignment="1">
      <alignment horizontal="center" vertical="center"/>
    </xf>
    <xf numFmtId="49" fontId="6" fillId="0" borderId="2" xfId="2" applyNumberFormat="1" applyFont="1" applyFill="1" applyBorder="1" applyAlignment="1">
      <alignment horizontal="center" vertical="center"/>
    </xf>
    <xf numFmtId="0" fontId="6" fillId="0" borderId="2" xfId="2" applyFont="1" applyFill="1" applyBorder="1" applyAlignment="1">
      <alignment horizontal="center" vertical="center" wrapText="1"/>
    </xf>
    <xf numFmtId="164" fontId="2" fillId="0" borderId="3" xfId="2" applyNumberFormat="1" applyFont="1" applyFill="1" applyBorder="1" applyAlignment="1">
      <alignment horizontal="center" vertical="center"/>
    </xf>
    <xf numFmtId="0" fontId="2" fillId="0" borderId="2" xfId="2" applyFont="1" applyFill="1" applyBorder="1" applyAlignment="1">
      <alignment horizontal="left" vertical="center" wrapText="1"/>
    </xf>
    <xf numFmtId="17" fontId="2" fillId="0" borderId="3" xfId="2" applyNumberFormat="1" applyFont="1" applyFill="1" applyBorder="1" applyAlignment="1">
      <alignment horizontal="center" vertical="center"/>
    </xf>
    <xf numFmtId="165" fontId="2" fillId="0" borderId="3" xfId="2" applyNumberFormat="1" applyFont="1" applyFill="1" applyBorder="1" applyAlignment="1">
      <alignment horizontal="center" vertical="center"/>
    </xf>
    <xf numFmtId="0" fontId="10" fillId="0" borderId="2" xfId="1" applyFont="1" applyFill="1" applyBorder="1" applyAlignment="1">
      <alignment horizontal="center" vertical="center" wrapText="1"/>
    </xf>
    <xf numFmtId="164" fontId="2" fillId="0" borderId="2" xfId="2" applyNumberFormat="1" applyFont="1" applyFill="1" applyBorder="1" applyAlignment="1">
      <alignment horizontal="center" vertical="center"/>
    </xf>
    <xf numFmtId="164" fontId="11" fillId="0" borderId="3" xfId="2" applyNumberFormat="1" applyFont="1" applyFill="1" applyBorder="1" applyAlignment="1">
      <alignment horizontal="center" vertical="center"/>
    </xf>
    <xf numFmtId="164" fontId="2" fillId="0" borderId="3" xfId="2" applyNumberFormat="1" applyFont="1" applyFill="1" applyBorder="1" applyAlignment="1">
      <alignment horizontal="center" vertical="center" wrapText="1"/>
    </xf>
    <xf numFmtId="0" fontId="2" fillId="0" borderId="2" xfId="2" applyFont="1" applyFill="1" applyBorder="1" applyAlignment="1">
      <alignment horizontal="center" vertical="center"/>
    </xf>
    <xf numFmtId="0" fontId="2" fillId="0" borderId="3" xfId="2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left" vertical="center" wrapText="1"/>
    </xf>
    <xf numFmtId="49" fontId="2" fillId="0" borderId="2" xfId="2" applyNumberFormat="1" applyFont="1" applyFill="1" applyBorder="1" applyAlignment="1">
      <alignment horizontal="center" vertical="center"/>
    </xf>
    <xf numFmtId="0" fontId="11" fillId="0" borderId="2" xfId="1" applyFont="1" applyFill="1" applyBorder="1" applyAlignment="1">
      <alignment horizontal="center" vertical="center" wrapText="1"/>
    </xf>
    <xf numFmtId="0" fontId="4" fillId="0" borderId="0" xfId="1" applyFont="1" applyFill="1" applyAlignment="1">
      <alignment horizontal="center" vertical="center"/>
    </xf>
    <xf numFmtId="0" fontId="2" fillId="0" borderId="2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wrapText="1"/>
    </xf>
    <xf numFmtId="0" fontId="2" fillId="0" borderId="12" xfId="1" applyFont="1" applyFill="1" applyBorder="1" applyAlignment="1">
      <alignment horizontal="center" vertical="center" wrapText="1"/>
    </xf>
    <xf numFmtId="0" fontId="2" fillId="0" borderId="14" xfId="1" applyFont="1" applyFill="1" applyBorder="1" applyAlignment="1">
      <alignment horizontal="center" vertical="center" wrapText="1"/>
    </xf>
    <xf numFmtId="0" fontId="4" fillId="0" borderId="0" xfId="1" applyFont="1" applyFill="1" applyAlignment="1">
      <alignment horizontal="center"/>
    </xf>
    <xf numFmtId="164" fontId="2" fillId="2" borderId="3" xfId="2" applyNumberFormat="1" applyFont="1" applyFill="1" applyBorder="1" applyAlignment="1">
      <alignment horizontal="center" vertical="center"/>
    </xf>
    <xf numFmtId="0" fontId="13" fillId="0" borderId="0" xfId="1" applyFont="1" applyFill="1"/>
    <xf numFmtId="164" fontId="15" fillId="0" borderId="2" xfId="0" applyNumberFormat="1" applyFont="1" applyFill="1" applyBorder="1" applyAlignment="1">
      <alignment horizontal="center" vertical="center"/>
    </xf>
    <xf numFmtId="164" fontId="13" fillId="0" borderId="0" xfId="1" applyNumberFormat="1" applyFont="1" applyFill="1"/>
    <xf numFmtId="0" fontId="2" fillId="0" borderId="2" xfId="2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165" fontId="10" fillId="0" borderId="2" xfId="0" applyNumberFormat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wrapText="1"/>
    </xf>
    <xf numFmtId="0" fontId="2" fillId="0" borderId="12" xfId="1" applyFont="1" applyFill="1" applyBorder="1" applyAlignment="1">
      <alignment horizontal="center" vertical="center" wrapText="1"/>
    </xf>
    <xf numFmtId="0" fontId="2" fillId="0" borderId="14" xfId="1" applyFont="1" applyFill="1" applyBorder="1" applyAlignment="1">
      <alignment horizontal="center" vertical="center" wrapText="1"/>
    </xf>
    <xf numFmtId="0" fontId="3" fillId="0" borderId="0" xfId="1" applyFont="1" applyFill="1" applyAlignment="1">
      <alignment horizontal="center"/>
    </xf>
    <xf numFmtId="0" fontId="2" fillId="0" borderId="0" xfId="1" applyFont="1" applyFill="1" applyAlignment="1">
      <alignment horizontal="center"/>
    </xf>
    <xf numFmtId="0" fontId="2" fillId="0" borderId="0" xfId="1" applyFont="1" applyFill="1" applyAlignment="1">
      <alignment wrapText="1"/>
    </xf>
    <xf numFmtId="0" fontId="3" fillId="0" borderId="0" xfId="2" applyFont="1" applyFill="1" applyAlignment="1">
      <alignment vertical="center"/>
    </xf>
    <xf numFmtId="0" fontId="3" fillId="0" borderId="0" xfId="1" applyFont="1" applyFill="1" applyAlignment="1">
      <alignment vertical="center"/>
    </xf>
    <xf numFmtId="0" fontId="3" fillId="0" borderId="0" xfId="1" applyFont="1" applyFill="1" applyAlignment="1">
      <alignment horizontal="center" vertical="center"/>
    </xf>
    <xf numFmtId="0" fontId="3" fillId="0" borderId="0" xfId="1" applyFont="1" applyFill="1" applyAlignment="1">
      <alignment wrapText="1"/>
    </xf>
    <xf numFmtId="167" fontId="2" fillId="0" borderId="0" xfId="1" applyNumberFormat="1" applyFont="1" applyFill="1" applyAlignment="1"/>
    <xf numFmtId="0" fontId="2" fillId="0" borderId="0" xfId="1" applyFont="1" applyFill="1" applyAlignment="1">
      <alignment horizontal="center" wrapText="1"/>
    </xf>
    <xf numFmtId="164" fontId="2" fillId="0" borderId="0" xfId="1" applyNumberFormat="1" applyFont="1" applyFill="1" applyAlignment="1">
      <alignment horizontal="center"/>
    </xf>
    <xf numFmtId="164" fontId="2" fillId="0" borderId="0" xfId="1" applyNumberFormat="1" applyFont="1" applyFill="1" applyAlignment="1"/>
    <xf numFmtId="169" fontId="2" fillId="0" borderId="0" xfId="1" applyNumberFormat="1" applyFont="1" applyFill="1" applyAlignment="1"/>
    <xf numFmtId="165" fontId="2" fillId="0" borderId="0" xfId="1" applyNumberFormat="1" applyFont="1" applyFill="1" applyAlignment="1">
      <alignment horizontal="center"/>
    </xf>
    <xf numFmtId="164" fontId="16" fillId="0" borderId="0" xfId="1" applyNumberFormat="1" applyFont="1" applyFill="1" applyAlignment="1"/>
    <xf numFmtId="168" fontId="2" fillId="0" borderId="0" xfId="1" applyNumberFormat="1" applyFont="1" applyFill="1"/>
    <xf numFmtId="2" fontId="2" fillId="0" borderId="0" xfId="1" applyNumberFormat="1" applyFont="1" applyFill="1"/>
    <xf numFmtId="0" fontId="14" fillId="0" borderId="0" xfId="1" applyFont="1" applyFill="1" applyBorder="1" applyAlignment="1">
      <alignment horizontal="center" wrapText="1"/>
    </xf>
    <xf numFmtId="164" fontId="2" fillId="0" borderId="0" xfId="1" applyNumberFormat="1" applyFont="1" applyFill="1" applyAlignment="1">
      <alignment vertical="center"/>
    </xf>
    <xf numFmtId="0" fontId="10" fillId="0" borderId="2" xfId="0" applyFont="1" applyFill="1" applyBorder="1" applyAlignment="1">
      <alignment horizontal="left" vertical="center" wrapText="1"/>
    </xf>
    <xf numFmtId="49" fontId="2" fillId="0" borderId="3" xfId="2" applyNumberFormat="1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17" fontId="2" fillId="0" borderId="3" xfId="2" applyNumberFormat="1" applyFont="1" applyFill="1" applyBorder="1" applyAlignment="1">
      <alignment horizontal="center" vertical="center" wrapText="1"/>
    </xf>
    <xf numFmtId="167" fontId="2" fillId="0" borderId="0" xfId="1" applyNumberFormat="1" applyFont="1" applyFill="1" applyAlignment="1">
      <alignment vertical="center"/>
    </xf>
    <xf numFmtId="0" fontId="10" fillId="0" borderId="2" xfId="0" applyFont="1" applyFill="1" applyBorder="1" applyAlignment="1">
      <alignment vertical="center" wrapText="1"/>
    </xf>
    <xf numFmtId="0" fontId="3" fillId="0" borderId="0" xfId="1" applyFont="1" applyFill="1" applyAlignment="1">
      <alignment horizontal="center" vertical="center"/>
    </xf>
    <xf numFmtId="0" fontId="2" fillId="0" borderId="2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wrapText="1"/>
    </xf>
    <xf numFmtId="0" fontId="2" fillId="0" borderId="12" xfId="1" applyFont="1" applyFill="1" applyBorder="1" applyAlignment="1">
      <alignment horizontal="center" vertical="center" wrapText="1"/>
    </xf>
    <xf numFmtId="0" fontId="3" fillId="0" borderId="0" xfId="1" applyFont="1" applyFill="1" applyAlignment="1">
      <alignment horizontal="center"/>
    </xf>
    <xf numFmtId="170" fontId="2" fillId="0" borderId="0" xfId="1" applyNumberFormat="1" applyFont="1" applyFill="1"/>
    <xf numFmtId="170" fontId="13" fillId="0" borderId="0" xfId="1" applyNumberFormat="1" applyFont="1" applyFill="1"/>
    <xf numFmtId="0" fontId="3" fillId="0" borderId="0" xfId="1" applyFont="1" applyFill="1" applyAlignment="1">
      <alignment horizontal="center"/>
    </xf>
    <xf numFmtId="0" fontId="2" fillId="0" borderId="4" xfId="1" applyFont="1" applyFill="1" applyBorder="1" applyAlignment="1">
      <alignment horizontal="center" vertical="center" wrapText="1"/>
    </xf>
    <xf numFmtId="0" fontId="2" fillId="0" borderId="5" xfId="1" applyFont="1" applyFill="1" applyBorder="1" applyAlignment="1">
      <alignment horizontal="center" vertical="center" wrapText="1"/>
    </xf>
    <xf numFmtId="0" fontId="2" fillId="0" borderId="10" xfId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2" fillId="0" borderId="0" xfId="1" applyFont="1" applyFill="1" applyAlignment="1">
      <alignment horizontal="center"/>
    </xf>
    <xf numFmtId="0" fontId="3" fillId="0" borderId="0" xfId="1" applyFont="1" applyFill="1" applyAlignment="1">
      <alignment horizontal="center" wrapText="1"/>
    </xf>
    <xf numFmtId="0" fontId="2" fillId="0" borderId="2" xfId="1" applyFont="1" applyFill="1" applyBorder="1" applyAlignment="1">
      <alignment horizontal="center" vertical="center" wrapText="1"/>
    </xf>
    <xf numFmtId="0" fontId="2" fillId="0" borderId="7" xfId="1" applyFont="1" applyFill="1" applyBorder="1" applyAlignment="1">
      <alignment horizontal="center" vertical="center" wrapText="1"/>
    </xf>
    <xf numFmtId="0" fontId="2" fillId="0" borderId="8" xfId="1" applyFont="1" applyFill="1" applyBorder="1" applyAlignment="1">
      <alignment horizontal="center" vertical="center" wrapText="1"/>
    </xf>
    <xf numFmtId="0" fontId="2" fillId="0" borderId="9" xfId="1" applyFont="1" applyFill="1" applyBorder="1" applyAlignment="1">
      <alignment horizontal="center" vertical="center" wrapText="1"/>
    </xf>
    <xf numFmtId="0" fontId="2" fillId="0" borderId="13" xfId="1" applyFont="1" applyFill="1" applyBorder="1" applyAlignment="1">
      <alignment horizontal="center" vertical="center" wrapText="1"/>
    </xf>
    <xf numFmtId="0" fontId="3" fillId="0" borderId="0" xfId="1" applyFont="1" applyFill="1" applyAlignment="1">
      <alignment horizontal="center" vertical="center"/>
    </xf>
    <xf numFmtId="0" fontId="6" fillId="0" borderId="1" xfId="1" applyFont="1" applyFill="1" applyBorder="1" applyAlignment="1">
      <alignment horizontal="center" wrapText="1"/>
    </xf>
    <xf numFmtId="0" fontId="2" fillId="0" borderId="3" xfId="1" applyFont="1" applyFill="1" applyBorder="1" applyAlignment="1">
      <alignment horizontal="center" vertical="center" wrapText="1"/>
    </xf>
    <xf numFmtId="0" fontId="2" fillId="0" borderId="12" xfId="1" applyFont="1" applyFill="1" applyBorder="1" applyAlignment="1">
      <alignment horizontal="center" vertical="center" wrapText="1"/>
    </xf>
    <xf numFmtId="0" fontId="2" fillId="0" borderId="14" xfId="1" applyFont="1" applyFill="1" applyBorder="1" applyAlignment="1">
      <alignment horizontal="center" vertical="center" wrapText="1"/>
    </xf>
    <xf numFmtId="0" fontId="2" fillId="0" borderId="11" xfId="1" applyFont="1" applyFill="1" applyBorder="1" applyAlignment="1">
      <alignment horizontal="center" vertical="center" wrapText="1"/>
    </xf>
    <xf numFmtId="0" fontId="8" fillId="0" borderId="0" xfId="2" applyFont="1" applyFill="1" applyAlignment="1">
      <alignment horizontal="center" vertical="center"/>
    </xf>
    <xf numFmtId="0" fontId="2" fillId="0" borderId="0" xfId="2" applyFont="1" applyFill="1" applyAlignment="1">
      <alignment horizontal="center" vertical="top"/>
    </xf>
    <xf numFmtId="0" fontId="4" fillId="0" borderId="0" xfId="1" applyFont="1" applyFill="1" applyAlignment="1">
      <alignment horizontal="center" vertical="center"/>
    </xf>
    <xf numFmtId="0" fontId="4" fillId="0" borderId="0" xfId="1" applyFont="1" applyFill="1" applyAlignment="1">
      <alignment horizontal="center"/>
    </xf>
    <xf numFmtId="0" fontId="2" fillId="0" borderId="6" xfId="1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3" xfId="1"/>
    <cellStyle name="Обычный 7" xfId="2"/>
  </cellStyles>
  <dxfs count="0"/>
  <tableStyles count="0" defaultTableStyle="TableStyleMedium2" defaultPivotStyle="PivotStyleMedium9"/>
  <colors>
    <mruColors>
      <color rgb="FFE7D7FD"/>
      <color rgb="FFCCFFFF"/>
      <color rgb="FFFFFFCC"/>
      <color rgb="FFFFCCCC"/>
      <color rgb="FFFA8697"/>
      <color rgb="FFAFFBA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R124"/>
  <sheetViews>
    <sheetView tabSelected="1" view="pageBreakPreview" zoomScale="70" zoomScaleNormal="100" zoomScaleSheetLayoutView="70" workbookViewId="0">
      <pane xSplit="2" ySplit="22" topLeftCell="AX111" activePane="bottomRight" state="frozen"/>
      <selection activeCell="A4" sqref="A4"/>
      <selection pane="topRight" activeCell="C4" sqref="C4"/>
      <selection pane="bottomLeft" activeCell="A23" sqref="A23"/>
      <selection pane="bottomRight" activeCell="AZ111" sqref="AZ111"/>
    </sheetView>
  </sheetViews>
  <sheetFormatPr defaultRowHeight="15.75" x14ac:dyDescent="0.25"/>
  <cols>
    <col min="1" max="1" width="13.140625" style="1" customWidth="1"/>
    <col min="2" max="2" width="45.5703125" style="1" customWidth="1"/>
    <col min="3" max="3" width="18" style="1" customWidth="1"/>
    <col min="4" max="4" width="17.140625" style="1" customWidth="1"/>
    <col min="5" max="5" width="14.5703125" style="1" customWidth="1"/>
    <col min="6" max="6" width="12.140625" style="1" customWidth="1"/>
    <col min="7" max="7" width="23" style="1" customWidth="1"/>
    <col min="8" max="8" width="17.42578125" style="1" customWidth="1"/>
    <col min="9" max="9" width="23.5703125" style="1" customWidth="1"/>
    <col min="10" max="10" width="17.140625" style="70" customWidth="1"/>
    <col min="11" max="11" width="17.42578125" style="1" customWidth="1"/>
    <col min="12" max="12" width="23.5703125" style="1" customWidth="1"/>
    <col min="13" max="13" width="17.7109375" style="70" customWidth="1"/>
    <col min="14" max="15" width="18.140625" style="1" customWidth="1"/>
    <col min="16" max="16" width="17.140625" style="1" customWidth="1"/>
    <col min="17" max="17" width="18.140625" style="1" customWidth="1"/>
    <col min="18" max="18" width="18.7109375" style="1" customWidth="1"/>
    <col min="19" max="19" width="19.28515625" style="1" customWidth="1"/>
    <col min="20" max="20" width="16" style="1" customWidth="1"/>
    <col min="21" max="21" width="18.28515625" style="1" customWidth="1"/>
    <col min="22" max="23" width="16" style="1" customWidth="1"/>
    <col min="24" max="24" width="20.5703125" style="1" customWidth="1"/>
    <col min="25" max="25" width="20.28515625" style="1" customWidth="1"/>
    <col min="26" max="26" width="13.85546875" style="1" customWidth="1"/>
    <col min="27" max="27" width="24.85546875" style="1" customWidth="1"/>
    <col min="28" max="28" width="25.42578125" style="1" customWidth="1"/>
    <col min="29" max="29" width="32" style="1" customWidth="1"/>
    <col min="30" max="30" width="20.28515625" style="1" customWidth="1"/>
    <col min="31" max="31" width="15.7109375" style="1" customWidth="1"/>
    <col min="32" max="32" width="24.85546875" style="1" customWidth="1"/>
    <col min="33" max="33" width="25.42578125" style="1" customWidth="1"/>
    <col min="34" max="34" width="32" style="1" customWidth="1"/>
    <col min="35" max="35" width="20.28515625" style="1" customWidth="1"/>
    <col min="36" max="36" width="13.85546875" style="1" customWidth="1"/>
    <col min="37" max="37" width="24.85546875" style="1" customWidth="1"/>
    <col min="38" max="38" width="25.42578125" style="1" customWidth="1"/>
    <col min="39" max="39" width="32" style="1" customWidth="1"/>
    <col min="40" max="40" width="20.28515625" style="1" customWidth="1"/>
    <col min="41" max="41" width="15" style="1" customWidth="1"/>
    <col min="42" max="42" width="24.85546875" style="1" customWidth="1"/>
    <col min="43" max="43" width="25.42578125" style="1" customWidth="1"/>
    <col min="44" max="44" width="18.7109375" style="1" customWidth="1"/>
    <col min="45" max="45" width="18.7109375" style="1" bestFit="1" customWidth="1"/>
    <col min="46" max="46" width="13.85546875" style="1" bestFit="1" customWidth="1"/>
    <col min="47" max="47" width="22" style="1" bestFit="1" customWidth="1"/>
    <col min="48" max="48" width="25.42578125" style="1" bestFit="1" customWidth="1"/>
    <col min="49" max="49" width="18.85546875" style="1" bestFit="1" customWidth="1"/>
    <col min="50" max="51" width="14.42578125" style="1" customWidth="1"/>
    <col min="52" max="52" width="17.5703125" style="1" customWidth="1"/>
    <col min="53" max="53" width="18.85546875" style="1" customWidth="1"/>
    <col min="54" max="54" width="18.7109375" style="1" customWidth="1"/>
    <col min="55" max="55" width="13.85546875" style="1" customWidth="1"/>
    <col min="56" max="56" width="11.28515625" style="1" customWidth="1"/>
    <col min="57" max="57" width="17.5703125" style="1" customWidth="1"/>
    <col min="58" max="58" width="18.5703125" style="1" customWidth="1"/>
    <col min="59" max="59" width="12.5703125" style="1" customWidth="1"/>
    <col min="60" max="60" width="13.85546875" style="1" customWidth="1"/>
    <col min="61" max="61" width="11.28515625" style="1" customWidth="1"/>
    <col min="62" max="62" width="18.28515625" style="1" customWidth="1"/>
    <col min="63" max="63" width="18.140625" style="1" customWidth="1"/>
    <col min="64" max="64" width="12.5703125" style="1" customWidth="1"/>
    <col min="65" max="65" width="14.5703125" style="1" customWidth="1"/>
    <col min="66" max="66" width="10.7109375" style="1" customWidth="1"/>
    <col min="67" max="67" width="17.42578125" style="1" customWidth="1"/>
    <col min="68" max="68" width="18.28515625" style="1" customWidth="1"/>
    <col min="69" max="69" width="12.5703125" style="1" customWidth="1"/>
    <col min="70" max="70" width="14.5703125" style="1" customWidth="1"/>
    <col min="71" max="71" width="11.140625" style="1" customWidth="1"/>
    <col min="72" max="72" width="18.5703125" style="1" customWidth="1"/>
    <col min="73" max="73" width="18" style="1" customWidth="1"/>
    <col min="74" max="75" width="12.5703125" style="1" customWidth="1"/>
    <col min="76" max="76" width="10.5703125" style="1" customWidth="1"/>
    <col min="77" max="77" width="18" style="1" customWidth="1"/>
    <col min="78" max="78" width="26.140625" style="1" customWidth="1"/>
    <col min="79" max="79" width="19.140625" style="1" customWidth="1"/>
    <col min="80" max="80" width="20.5703125" style="1" customWidth="1"/>
    <col min="81" max="81" width="15.140625" style="1" customWidth="1"/>
    <col min="82" max="82" width="27" style="1" customWidth="1"/>
    <col min="83" max="83" width="29.7109375" style="1" customWidth="1"/>
    <col min="84" max="84" width="19.140625" style="1" customWidth="1"/>
    <col min="85" max="85" width="12.5703125" style="1" customWidth="1"/>
    <col min="86" max="86" width="10.5703125" style="1" customWidth="1"/>
    <col min="87" max="87" width="17.7109375" style="1" customWidth="1"/>
    <col min="88" max="88" width="18.140625" style="1" customWidth="1"/>
    <col min="89" max="89" width="12.7109375" style="1" customWidth="1"/>
    <col min="90" max="90" width="15.42578125" style="1" customWidth="1"/>
    <col min="91" max="91" width="10.85546875" style="1" customWidth="1"/>
    <col min="92" max="92" width="17.5703125" style="1" customWidth="1"/>
    <col min="93" max="93" width="18.140625" style="1" customWidth="1"/>
    <col min="94" max="94" width="12.5703125" style="1" customWidth="1"/>
    <col min="95" max="95" width="64" style="1" customWidth="1"/>
    <col min="96" max="96" width="10.5703125" style="1" bestFit="1" customWidth="1"/>
    <col min="97" max="16384" width="9.140625" style="1"/>
  </cols>
  <sheetData>
    <row r="1" spans="1:95" ht="18.75" hidden="1" customHeight="1" x14ac:dyDescent="0.25">
      <c r="CQ1" s="15" t="s">
        <v>0</v>
      </c>
    </row>
    <row r="2" spans="1:95" ht="18.75" hidden="1" customHeight="1" x14ac:dyDescent="0.3">
      <c r="CQ2" s="16" t="s">
        <v>1</v>
      </c>
    </row>
    <row r="3" spans="1:95" ht="18.75" hidden="1" customHeight="1" x14ac:dyDescent="0.3">
      <c r="CQ3" s="16" t="s">
        <v>2</v>
      </c>
    </row>
    <row r="4" spans="1:95" ht="18.75" hidden="1" customHeight="1" x14ac:dyDescent="0.3">
      <c r="AA4" s="16"/>
      <c r="AF4" s="16"/>
      <c r="AK4" s="16"/>
      <c r="AP4" s="16"/>
    </row>
    <row r="5" spans="1:95" ht="18.75" hidden="1" customHeight="1" x14ac:dyDescent="0.25">
      <c r="A5" s="111" t="s">
        <v>178</v>
      </c>
      <c r="B5" s="111"/>
      <c r="C5" s="111"/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11"/>
      <c r="O5" s="111"/>
      <c r="P5" s="111"/>
      <c r="Q5" s="111"/>
      <c r="R5" s="111"/>
      <c r="S5" s="111"/>
      <c r="T5" s="111"/>
      <c r="U5" s="111"/>
      <c r="V5" s="111"/>
      <c r="W5" s="111"/>
      <c r="X5" s="111"/>
      <c r="Y5" s="111"/>
      <c r="Z5" s="111"/>
      <c r="AA5" s="111"/>
      <c r="AB5" s="111"/>
      <c r="AC5" s="111"/>
      <c r="AD5" s="111"/>
      <c r="AE5" s="111"/>
      <c r="AF5" s="111"/>
      <c r="AG5" s="111"/>
      <c r="AH5" s="111"/>
      <c r="AI5" s="111"/>
      <c r="AJ5" s="111"/>
      <c r="AK5" s="111"/>
      <c r="AL5" s="111"/>
      <c r="AM5" s="111"/>
      <c r="AN5" s="111"/>
      <c r="AO5" s="111"/>
      <c r="AP5" s="111"/>
      <c r="AQ5" s="111"/>
      <c r="AR5" s="111"/>
      <c r="AS5" s="111"/>
      <c r="AT5" s="111"/>
      <c r="AU5" s="111"/>
      <c r="AV5" s="111"/>
      <c r="AW5" s="111"/>
      <c r="AX5" s="111"/>
      <c r="AY5" s="111"/>
      <c r="AZ5" s="111"/>
      <c r="BA5" s="111"/>
      <c r="BB5" s="111"/>
      <c r="BC5" s="111"/>
      <c r="BD5" s="111"/>
      <c r="BE5" s="111"/>
      <c r="BF5" s="111"/>
      <c r="BG5" s="111"/>
      <c r="BH5" s="111"/>
      <c r="BI5" s="111"/>
      <c r="BJ5" s="111"/>
      <c r="BK5" s="111"/>
      <c r="BL5" s="111"/>
      <c r="BM5" s="111"/>
    </row>
    <row r="6" spans="1:95" ht="18.75" hidden="1" x14ac:dyDescent="0.3">
      <c r="A6" s="99"/>
      <c r="B6" s="99"/>
      <c r="C6" s="99"/>
      <c r="D6" s="99"/>
      <c r="E6" s="99"/>
      <c r="F6" s="99"/>
      <c r="G6" s="99"/>
      <c r="H6" s="99"/>
      <c r="I6" s="99"/>
      <c r="J6" s="99"/>
      <c r="K6" s="99"/>
      <c r="L6" s="99"/>
      <c r="M6" s="99"/>
      <c r="N6" s="99"/>
      <c r="O6" s="99"/>
      <c r="P6" s="99"/>
      <c r="Q6" s="99"/>
      <c r="R6" s="99"/>
      <c r="S6" s="99"/>
      <c r="T6" s="99"/>
      <c r="U6" s="99"/>
      <c r="V6" s="99"/>
      <c r="W6" s="99"/>
      <c r="X6" s="99"/>
      <c r="Y6" s="99"/>
      <c r="Z6" s="99"/>
      <c r="AA6" s="99"/>
      <c r="AB6" s="99"/>
      <c r="AC6" s="99"/>
      <c r="AD6" s="99"/>
      <c r="AE6" s="99"/>
      <c r="AF6" s="99"/>
      <c r="AG6" s="99"/>
      <c r="AH6" s="99"/>
      <c r="AI6" s="99"/>
      <c r="AJ6" s="99"/>
      <c r="AK6" s="99"/>
      <c r="AL6" s="99"/>
      <c r="AM6" s="99"/>
      <c r="AN6" s="68"/>
      <c r="AO6" s="68"/>
      <c r="AP6" s="68"/>
      <c r="AQ6" s="68"/>
      <c r="AR6" s="68"/>
      <c r="AS6" s="68"/>
      <c r="AT6" s="68"/>
      <c r="AU6" s="68"/>
      <c r="AV6" s="68"/>
      <c r="AW6" s="68"/>
      <c r="AX6" s="96"/>
      <c r="AY6" s="96"/>
      <c r="AZ6" s="96"/>
      <c r="BA6" s="96"/>
      <c r="BB6" s="96"/>
      <c r="BC6" s="68"/>
      <c r="BD6" s="68"/>
      <c r="BE6" s="68"/>
      <c r="BF6" s="68"/>
      <c r="BG6" s="68"/>
      <c r="BH6" s="68"/>
      <c r="BI6" s="68"/>
      <c r="BJ6" s="68"/>
      <c r="BK6" s="68"/>
      <c r="BL6" s="68"/>
      <c r="BM6" s="68"/>
      <c r="BN6" s="68"/>
      <c r="BO6" s="68"/>
      <c r="BP6" s="68"/>
      <c r="BQ6" s="68"/>
      <c r="BR6" s="68"/>
      <c r="BS6" s="68"/>
      <c r="BT6" s="68"/>
      <c r="BU6" s="68"/>
      <c r="BV6" s="68"/>
      <c r="BW6" s="68"/>
      <c r="BX6" s="68"/>
      <c r="BY6" s="68"/>
      <c r="BZ6" s="68"/>
      <c r="CA6" s="68"/>
      <c r="CB6" s="68"/>
      <c r="CC6" s="68"/>
      <c r="CD6" s="68"/>
      <c r="CE6" s="68"/>
      <c r="CF6" s="68"/>
      <c r="CG6" s="68"/>
      <c r="CH6" s="68"/>
      <c r="CI6" s="68"/>
      <c r="CJ6" s="68"/>
      <c r="CK6" s="68"/>
      <c r="CL6" s="68"/>
      <c r="CM6" s="68"/>
      <c r="CN6" s="68"/>
      <c r="CO6" s="68"/>
      <c r="CP6" s="68"/>
      <c r="CQ6" s="68"/>
    </row>
    <row r="7" spans="1:95" ht="18.75" hidden="1" x14ac:dyDescent="0.25">
      <c r="A7" s="117" t="s">
        <v>9</v>
      </c>
      <c r="B7" s="117"/>
      <c r="C7" s="117"/>
      <c r="D7" s="117"/>
      <c r="E7" s="117"/>
      <c r="F7" s="117"/>
      <c r="G7" s="117"/>
      <c r="H7" s="117"/>
      <c r="I7" s="117"/>
      <c r="J7" s="117"/>
      <c r="K7" s="117"/>
      <c r="L7" s="117"/>
      <c r="M7" s="117"/>
      <c r="N7" s="117"/>
      <c r="O7" s="117"/>
      <c r="P7" s="117"/>
      <c r="Q7" s="117"/>
      <c r="R7" s="117"/>
      <c r="S7" s="117"/>
      <c r="T7" s="117"/>
      <c r="U7" s="117"/>
      <c r="V7" s="117"/>
      <c r="W7" s="117"/>
      <c r="X7" s="117"/>
      <c r="Y7" s="117"/>
      <c r="Z7" s="117"/>
      <c r="AA7" s="117"/>
      <c r="AB7" s="117"/>
      <c r="AC7" s="117"/>
      <c r="AD7" s="117"/>
      <c r="AE7" s="117"/>
      <c r="AF7" s="117"/>
      <c r="AG7" s="117"/>
      <c r="AH7" s="117"/>
      <c r="AI7" s="117"/>
      <c r="AJ7" s="117"/>
      <c r="AK7" s="117"/>
      <c r="AL7" s="117"/>
      <c r="AM7" s="117"/>
      <c r="AN7" s="117"/>
      <c r="AO7" s="117"/>
      <c r="AP7" s="117"/>
      <c r="AQ7" s="117"/>
      <c r="AR7" s="117"/>
      <c r="AS7" s="117"/>
      <c r="AT7" s="117"/>
      <c r="AU7" s="117"/>
      <c r="AV7" s="117"/>
      <c r="AW7" s="117"/>
      <c r="AX7" s="117"/>
      <c r="AY7" s="117"/>
      <c r="AZ7" s="117"/>
      <c r="BA7" s="117"/>
      <c r="BB7" s="117"/>
      <c r="BC7" s="117"/>
      <c r="BD7" s="117"/>
      <c r="BE7" s="117"/>
      <c r="BF7" s="117"/>
      <c r="BG7" s="117"/>
      <c r="BH7" s="117"/>
      <c r="BI7" s="117"/>
      <c r="BJ7" s="117"/>
      <c r="BK7" s="117"/>
      <c r="BL7" s="117"/>
      <c r="BM7" s="117"/>
      <c r="BN7" s="71"/>
      <c r="BO7" s="71"/>
      <c r="BP7" s="71"/>
      <c r="BQ7" s="71"/>
      <c r="BR7" s="71"/>
      <c r="BS7" s="71"/>
      <c r="BT7" s="71"/>
      <c r="BU7" s="71"/>
      <c r="BV7" s="71"/>
      <c r="BW7" s="71"/>
      <c r="BX7" s="71"/>
      <c r="BY7" s="71"/>
      <c r="BZ7" s="71"/>
      <c r="CA7" s="71"/>
      <c r="CB7" s="71"/>
      <c r="CC7" s="71"/>
      <c r="CD7" s="71"/>
      <c r="CE7" s="71"/>
      <c r="CF7" s="71"/>
      <c r="CG7" s="71"/>
      <c r="CH7" s="71"/>
      <c r="CI7" s="71"/>
      <c r="CJ7" s="71"/>
      <c r="CK7" s="71"/>
      <c r="CL7" s="71"/>
      <c r="CM7" s="71"/>
      <c r="CN7" s="71"/>
      <c r="CO7" s="71"/>
      <c r="CP7" s="71"/>
      <c r="CQ7" s="71"/>
    </row>
    <row r="8" spans="1:95" ht="18.75" hidden="1" customHeight="1" x14ac:dyDescent="0.25">
      <c r="A8" s="118" t="s">
        <v>10</v>
      </c>
      <c r="B8" s="118"/>
      <c r="C8" s="118"/>
      <c r="D8" s="118"/>
      <c r="E8" s="118"/>
      <c r="F8" s="118"/>
      <c r="G8" s="118"/>
      <c r="H8" s="118"/>
      <c r="I8" s="118"/>
      <c r="J8" s="118"/>
      <c r="K8" s="118"/>
      <c r="L8" s="118"/>
      <c r="M8" s="118"/>
      <c r="N8" s="118"/>
      <c r="O8" s="118"/>
      <c r="P8" s="118"/>
      <c r="Q8" s="118"/>
      <c r="R8" s="118"/>
      <c r="S8" s="118"/>
      <c r="T8" s="118"/>
      <c r="U8" s="118"/>
      <c r="V8" s="118"/>
      <c r="W8" s="118"/>
      <c r="X8" s="118"/>
      <c r="Y8" s="118"/>
      <c r="Z8" s="118"/>
      <c r="AA8" s="118"/>
      <c r="AB8" s="118"/>
      <c r="AC8" s="118"/>
      <c r="AD8" s="118"/>
      <c r="AE8" s="118"/>
      <c r="AF8" s="118"/>
      <c r="AG8" s="118"/>
      <c r="AH8" s="118"/>
      <c r="AI8" s="118"/>
      <c r="AJ8" s="118"/>
      <c r="AK8" s="118"/>
      <c r="AL8" s="118"/>
      <c r="AM8" s="118"/>
      <c r="AN8" s="118"/>
      <c r="AO8" s="118"/>
      <c r="AP8" s="118"/>
      <c r="AQ8" s="118"/>
      <c r="AR8" s="118"/>
      <c r="AS8" s="118"/>
      <c r="AT8" s="118"/>
      <c r="AU8" s="118"/>
      <c r="AV8" s="118"/>
      <c r="AW8" s="118"/>
      <c r="AX8" s="118"/>
      <c r="AY8" s="118"/>
      <c r="AZ8" s="118"/>
      <c r="BA8" s="118"/>
      <c r="BB8" s="118"/>
      <c r="BC8" s="118"/>
      <c r="BD8" s="118"/>
      <c r="BE8" s="118"/>
      <c r="BF8" s="118"/>
      <c r="BG8" s="118"/>
      <c r="BH8" s="118"/>
      <c r="BI8" s="118"/>
      <c r="BJ8" s="118"/>
      <c r="BK8" s="118"/>
      <c r="BL8" s="118"/>
      <c r="BM8" s="118"/>
      <c r="BN8" s="21"/>
      <c r="BO8" s="21"/>
      <c r="BP8" s="21"/>
      <c r="BQ8" s="21"/>
      <c r="BR8" s="21"/>
      <c r="BS8" s="21"/>
      <c r="BT8" s="21"/>
      <c r="BU8" s="21"/>
      <c r="BV8" s="21"/>
      <c r="BW8" s="21"/>
      <c r="BX8" s="21"/>
      <c r="BY8" s="21"/>
      <c r="BZ8" s="21"/>
      <c r="CA8" s="21"/>
      <c r="CB8" s="21"/>
      <c r="CC8" s="21"/>
      <c r="CD8" s="21"/>
      <c r="CE8" s="21"/>
      <c r="CF8" s="21"/>
      <c r="CG8" s="21"/>
      <c r="CH8" s="21"/>
      <c r="CI8" s="21"/>
      <c r="CJ8" s="21"/>
      <c r="CK8" s="21"/>
      <c r="CL8" s="21"/>
      <c r="CM8" s="21"/>
      <c r="CN8" s="21"/>
      <c r="CO8" s="21"/>
      <c r="CP8" s="21"/>
      <c r="CQ8" s="21"/>
    </row>
    <row r="9" spans="1:95" ht="18.75" hidden="1" x14ac:dyDescent="0.3">
      <c r="A9" s="104"/>
      <c r="B9" s="104"/>
      <c r="C9" s="104"/>
      <c r="D9" s="104"/>
      <c r="E9" s="104"/>
      <c r="F9" s="104"/>
      <c r="G9" s="104"/>
      <c r="H9" s="104"/>
      <c r="I9" s="104"/>
      <c r="J9" s="104"/>
      <c r="K9" s="104"/>
      <c r="L9" s="104"/>
      <c r="M9" s="104"/>
      <c r="N9" s="104"/>
      <c r="O9" s="104"/>
      <c r="P9" s="104"/>
      <c r="Q9" s="104"/>
      <c r="R9" s="104"/>
      <c r="S9" s="104"/>
      <c r="T9" s="104"/>
      <c r="U9" s="104"/>
      <c r="V9" s="104"/>
      <c r="W9" s="104"/>
      <c r="X9" s="104"/>
      <c r="Y9" s="104"/>
      <c r="Z9" s="104"/>
      <c r="AA9" s="104"/>
      <c r="AB9" s="104"/>
      <c r="AC9" s="104"/>
      <c r="AD9" s="104"/>
      <c r="AE9" s="104"/>
      <c r="AF9" s="104"/>
      <c r="AG9" s="104"/>
      <c r="AH9" s="104"/>
      <c r="AI9" s="104"/>
      <c r="AJ9" s="104"/>
      <c r="AK9" s="104"/>
      <c r="AL9" s="104"/>
      <c r="AM9" s="104"/>
      <c r="AN9" s="69"/>
      <c r="AO9" s="69"/>
      <c r="AP9" s="69"/>
      <c r="AQ9" s="69"/>
      <c r="AR9" s="69"/>
      <c r="CQ9" s="16"/>
    </row>
    <row r="10" spans="1:95" ht="18.75" hidden="1" x14ac:dyDescent="0.3">
      <c r="A10" s="99"/>
      <c r="B10" s="99"/>
      <c r="C10" s="99"/>
      <c r="D10" s="99"/>
      <c r="E10" s="99"/>
      <c r="F10" s="99"/>
      <c r="G10" s="99"/>
      <c r="H10" s="99"/>
      <c r="I10" s="99"/>
      <c r="J10" s="99"/>
      <c r="K10" s="99"/>
      <c r="L10" s="99"/>
      <c r="M10" s="99"/>
      <c r="N10" s="99"/>
      <c r="O10" s="99"/>
      <c r="P10" s="99"/>
      <c r="Q10" s="99"/>
      <c r="R10" s="99"/>
      <c r="S10" s="99"/>
      <c r="T10" s="99"/>
      <c r="U10" s="99"/>
      <c r="V10" s="99"/>
      <c r="W10" s="99"/>
      <c r="X10" s="99"/>
      <c r="Y10" s="99"/>
      <c r="Z10" s="99"/>
      <c r="AA10" s="99"/>
      <c r="AB10" s="99"/>
      <c r="AC10" s="99"/>
      <c r="AD10" s="99"/>
      <c r="AE10" s="99"/>
      <c r="AF10" s="99"/>
      <c r="AG10" s="99"/>
      <c r="AH10" s="99"/>
      <c r="AI10" s="99"/>
      <c r="AJ10" s="99"/>
      <c r="AK10" s="99"/>
      <c r="AL10" s="99"/>
      <c r="AM10" s="99"/>
      <c r="AN10" s="68"/>
      <c r="AO10" s="68"/>
      <c r="AP10" s="68"/>
      <c r="AQ10" s="68"/>
      <c r="AR10" s="68"/>
      <c r="AS10" s="72"/>
      <c r="AT10" s="72"/>
      <c r="AU10" s="72"/>
      <c r="AV10" s="72"/>
      <c r="AW10" s="72"/>
      <c r="AX10" s="72"/>
      <c r="AY10" s="72"/>
      <c r="AZ10" s="72"/>
      <c r="BA10" s="72"/>
      <c r="BB10" s="72"/>
      <c r="BC10" s="72"/>
      <c r="BD10" s="72"/>
      <c r="BE10" s="72"/>
      <c r="BF10" s="72"/>
      <c r="BG10" s="72"/>
      <c r="BH10" s="72"/>
      <c r="BI10" s="72"/>
      <c r="BJ10" s="72"/>
      <c r="BK10" s="72"/>
      <c r="BL10" s="72"/>
      <c r="BM10" s="72"/>
      <c r="BN10" s="72"/>
      <c r="BO10" s="72"/>
      <c r="BP10" s="72"/>
      <c r="BQ10" s="72"/>
      <c r="BR10" s="72"/>
      <c r="BS10" s="72"/>
      <c r="BT10" s="72"/>
      <c r="BU10" s="72"/>
      <c r="BV10" s="72"/>
      <c r="BW10" s="72"/>
      <c r="BX10" s="72"/>
      <c r="BY10" s="72"/>
      <c r="BZ10" s="72"/>
      <c r="CA10" s="72"/>
      <c r="CB10" s="72"/>
      <c r="CC10" s="72"/>
      <c r="CD10" s="72"/>
      <c r="CE10" s="72"/>
      <c r="CF10" s="72"/>
      <c r="CG10" s="72"/>
      <c r="CH10" s="72"/>
      <c r="CI10" s="72"/>
      <c r="CJ10" s="72"/>
      <c r="CK10" s="72"/>
      <c r="CL10" s="72"/>
      <c r="CM10" s="72"/>
      <c r="CN10" s="72"/>
      <c r="CO10" s="72"/>
      <c r="CP10" s="72"/>
      <c r="CQ10" s="72"/>
    </row>
    <row r="11" spans="1:95" ht="18.75" hidden="1" x14ac:dyDescent="0.25">
      <c r="A11" s="111"/>
      <c r="B11" s="111"/>
      <c r="C11" s="111"/>
      <c r="D11" s="111"/>
      <c r="E11" s="111"/>
      <c r="F11" s="111"/>
      <c r="G11" s="111"/>
      <c r="H11" s="111"/>
      <c r="I11" s="111"/>
      <c r="J11" s="111"/>
      <c r="K11" s="111"/>
      <c r="L11" s="111"/>
      <c r="M11" s="111"/>
      <c r="N11" s="111"/>
      <c r="O11" s="111"/>
      <c r="P11" s="111"/>
      <c r="Q11" s="111"/>
      <c r="R11" s="111"/>
      <c r="S11" s="111"/>
      <c r="T11" s="111"/>
      <c r="U11" s="111"/>
      <c r="V11" s="111"/>
      <c r="W11" s="111"/>
      <c r="X11" s="111"/>
      <c r="Y11" s="111"/>
      <c r="Z11" s="111"/>
      <c r="AA11" s="111"/>
      <c r="AB11" s="111"/>
      <c r="AC11" s="111"/>
      <c r="AD11" s="111"/>
      <c r="AE11" s="111"/>
      <c r="AF11" s="111"/>
      <c r="AG11" s="111"/>
      <c r="AH11" s="111"/>
      <c r="AI11" s="111"/>
      <c r="AJ11" s="111"/>
      <c r="AK11" s="111"/>
      <c r="AL11" s="111"/>
      <c r="AM11" s="111"/>
      <c r="AN11" s="73"/>
      <c r="AO11" s="73"/>
      <c r="AP11" s="73"/>
      <c r="AQ11" s="73"/>
      <c r="AR11" s="73"/>
      <c r="AS11" s="73"/>
      <c r="AT11" s="73"/>
      <c r="AU11" s="73"/>
      <c r="AV11" s="73"/>
      <c r="AW11" s="73"/>
      <c r="AX11" s="92"/>
      <c r="AY11" s="92"/>
      <c r="AZ11" s="92"/>
      <c r="BA11" s="92"/>
      <c r="BB11" s="92"/>
      <c r="BC11" s="73"/>
      <c r="BD11" s="73"/>
      <c r="BE11" s="73"/>
      <c r="BF11" s="73"/>
      <c r="BG11" s="73"/>
      <c r="BH11" s="73"/>
      <c r="BI11" s="73"/>
      <c r="BJ11" s="73"/>
      <c r="BK11" s="73"/>
      <c r="BL11" s="73"/>
      <c r="BM11" s="73"/>
      <c r="BN11" s="73"/>
      <c r="BO11" s="73"/>
      <c r="BP11" s="73"/>
      <c r="BQ11" s="73"/>
      <c r="BR11" s="73"/>
      <c r="BS11" s="73"/>
      <c r="BT11" s="73"/>
      <c r="BU11" s="73"/>
      <c r="BV11" s="73"/>
      <c r="BW11" s="73"/>
      <c r="BX11" s="73"/>
      <c r="BY11" s="73"/>
      <c r="BZ11" s="73"/>
      <c r="CA11" s="73"/>
      <c r="CB11" s="73"/>
      <c r="CC11" s="73"/>
      <c r="CD11" s="73"/>
      <c r="CE11" s="73"/>
      <c r="CF11" s="73"/>
      <c r="CG11" s="73"/>
      <c r="CH11" s="73"/>
      <c r="CI11" s="73"/>
      <c r="CJ11" s="73"/>
      <c r="CK11" s="73"/>
      <c r="CL11" s="73"/>
      <c r="CM11" s="73"/>
      <c r="CN11" s="73"/>
      <c r="CO11" s="73"/>
      <c r="CP11" s="73"/>
      <c r="CQ11" s="73"/>
    </row>
    <row r="12" spans="1:95" ht="58.5" hidden="1" customHeight="1" x14ac:dyDescent="0.3">
      <c r="A12" s="4"/>
      <c r="B12" s="4"/>
      <c r="C12" s="5"/>
      <c r="D12" s="4"/>
      <c r="E12" s="4"/>
      <c r="F12" s="4"/>
      <c r="G12" s="4"/>
      <c r="J12" s="74"/>
      <c r="K12" s="5"/>
      <c r="L12" s="4"/>
      <c r="M12" s="74"/>
      <c r="N12" s="4"/>
      <c r="O12" s="4"/>
      <c r="P12" s="4"/>
      <c r="Q12" s="4"/>
      <c r="R12" s="105" t="s">
        <v>399</v>
      </c>
      <c r="S12" s="105"/>
      <c r="T12" s="105"/>
      <c r="U12" s="105"/>
      <c r="V12" s="105"/>
      <c r="W12" s="105"/>
      <c r="X12" s="105"/>
      <c r="Y12" s="105"/>
      <c r="Z12" s="105"/>
      <c r="AA12" s="105"/>
      <c r="AB12" s="105"/>
      <c r="AC12" s="105"/>
      <c r="AD12" s="105"/>
      <c r="AE12" s="105"/>
      <c r="AF12" s="105"/>
      <c r="AG12" s="105"/>
      <c r="AH12" s="105"/>
      <c r="AI12" s="105"/>
      <c r="AJ12" s="105"/>
      <c r="AK12" s="105"/>
      <c r="AL12" s="105"/>
      <c r="AM12" s="105"/>
      <c r="AN12" s="105"/>
      <c r="AO12" s="105"/>
      <c r="AP12" s="105"/>
      <c r="AQ12" s="105"/>
      <c r="AR12" s="105"/>
      <c r="AS12" s="105"/>
      <c r="AT12" s="105"/>
      <c r="AU12" s="105"/>
      <c r="AV12" s="105"/>
      <c r="AW12" s="105"/>
      <c r="AX12" s="105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</row>
    <row r="13" spans="1:95" ht="13.5" hidden="1" customHeight="1" x14ac:dyDescent="0.25">
      <c r="A13" s="104" t="s">
        <v>164</v>
      </c>
      <c r="B13" s="104"/>
      <c r="C13" s="104"/>
      <c r="D13" s="104"/>
      <c r="E13" s="104"/>
      <c r="F13" s="104"/>
      <c r="G13" s="104"/>
      <c r="H13" s="104"/>
      <c r="I13" s="104"/>
      <c r="J13" s="104"/>
      <c r="K13" s="104"/>
      <c r="L13" s="104"/>
      <c r="M13" s="104"/>
      <c r="N13" s="104"/>
      <c r="O13" s="104"/>
      <c r="P13" s="104"/>
      <c r="Q13" s="104"/>
      <c r="R13" s="104"/>
      <c r="S13" s="104"/>
      <c r="T13" s="104"/>
      <c r="U13" s="104"/>
      <c r="V13" s="104"/>
      <c r="W13" s="104"/>
      <c r="X13" s="104"/>
      <c r="Y13" s="104"/>
      <c r="Z13" s="104"/>
      <c r="AA13" s="104"/>
      <c r="AB13" s="104"/>
      <c r="AC13" s="104"/>
      <c r="AD13" s="104"/>
      <c r="AE13" s="104"/>
      <c r="AF13" s="104"/>
      <c r="AG13" s="104"/>
      <c r="AH13" s="104"/>
      <c r="AI13" s="104"/>
      <c r="AJ13" s="104"/>
      <c r="AK13" s="104"/>
      <c r="AL13" s="104"/>
      <c r="AM13" s="104"/>
      <c r="AN13" s="104"/>
      <c r="AO13" s="104"/>
      <c r="AP13" s="104"/>
      <c r="AQ13" s="104"/>
      <c r="AR13" s="104"/>
      <c r="AS13" s="104"/>
      <c r="AT13" s="104"/>
      <c r="AU13" s="104"/>
      <c r="AV13" s="104"/>
      <c r="AW13" s="104"/>
      <c r="AX13" s="104"/>
      <c r="AY13" s="104"/>
      <c r="AZ13" s="104"/>
      <c r="BA13" s="104"/>
      <c r="BB13" s="104"/>
      <c r="BC13" s="104"/>
      <c r="BD13" s="104"/>
      <c r="BE13" s="104"/>
      <c r="BF13" s="104"/>
      <c r="BG13" s="104"/>
      <c r="BH13" s="104"/>
      <c r="BI13" s="104"/>
      <c r="BJ13" s="104"/>
      <c r="BK13" s="104"/>
      <c r="BL13" s="104"/>
      <c r="BM13" s="104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75"/>
      <c r="CM13" s="5"/>
      <c r="CN13" s="5"/>
      <c r="CO13" s="5"/>
      <c r="CP13" s="5"/>
      <c r="CQ13" s="5"/>
    </row>
    <row r="14" spans="1:95" ht="18.75" hidden="1" x14ac:dyDescent="0.3">
      <c r="A14" s="69"/>
      <c r="B14" s="4"/>
      <c r="C14" s="69"/>
      <c r="D14" s="69"/>
      <c r="E14" s="69"/>
      <c r="F14" s="69"/>
      <c r="G14" s="69"/>
      <c r="H14" s="4"/>
      <c r="I14" s="4"/>
      <c r="J14" s="76"/>
      <c r="K14" s="69"/>
      <c r="L14" s="69"/>
      <c r="M14" s="76"/>
      <c r="N14" s="69"/>
      <c r="O14" s="69"/>
      <c r="P14" s="69"/>
      <c r="Q14" s="77"/>
      <c r="R14" s="77"/>
      <c r="S14" s="77"/>
      <c r="T14" s="77"/>
      <c r="U14" s="77"/>
      <c r="V14" s="77"/>
      <c r="W14" s="77"/>
      <c r="X14" s="77"/>
      <c r="Y14" s="69"/>
      <c r="Z14" s="69"/>
      <c r="AA14" s="69"/>
      <c r="AB14" s="69"/>
      <c r="AC14" s="69"/>
      <c r="AD14" s="69"/>
      <c r="AE14" s="69"/>
      <c r="AF14" s="69"/>
      <c r="AG14" s="69"/>
      <c r="AH14" s="69"/>
      <c r="AI14" s="69"/>
      <c r="AJ14" s="69"/>
      <c r="AK14" s="69"/>
      <c r="AL14" s="69"/>
      <c r="AM14" s="69"/>
      <c r="AN14" s="69"/>
      <c r="AO14" s="69"/>
      <c r="AP14" s="69"/>
      <c r="AQ14" s="69"/>
      <c r="AR14" s="69"/>
      <c r="AS14" s="5"/>
      <c r="AT14" s="5"/>
      <c r="AU14" s="5"/>
      <c r="AV14" s="5"/>
      <c r="AW14" s="5"/>
      <c r="AX14" s="78"/>
      <c r="AY14" s="5"/>
      <c r="AZ14" s="5"/>
      <c r="BA14" s="78"/>
      <c r="BB14" s="78"/>
      <c r="BC14" s="78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</row>
    <row r="15" spans="1:95" hidden="1" x14ac:dyDescent="0.25">
      <c r="A15" s="69"/>
      <c r="B15" s="69"/>
      <c r="C15" s="69"/>
      <c r="D15" s="69"/>
      <c r="E15" s="69"/>
      <c r="F15" s="77"/>
      <c r="G15" s="69"/>
      <c r="H15" s="69"/>
      <c r="I15" s="69"/>
      <c r="J15" s="76"/>
      <c r="K15" s="69"/>
      <c r="L15" s="69"/>
      <c r="M15" s="76"/>
      <c r="N15" s="69"/>
      <c r="O15" s="69"/>
      <c r="P15" s="77"/>
      <c r="Q15" s="77"/>
      <c r="R15" s="69"/>
      <c r="S15" s="69"/>
      <c r="T15" s="69"/>
      <c r="U15" s="69"/>
      <c r="V15" s="69"/>
      <c r="W15" s="69"/>
      <c r="X15" s="69"/>
      <c r="Y15" s="69"/>
      <c r="Z15" s="69"/>
      <c r="AA15" s="69"/>
      <c r="AB15" s="69"/>
      <c r="AC15" s="77"/>
      <c r="AD15" s="69"/>
      <c r="AE15" s="69"/>
      <c r="AF15" s="69"/>
      <c r="AG15" s="69"/>
      <c r="AH15" s="69"/>
      <c r="AI15" s="69"/>
      <c r="AJ15" s="69"/>
      <c r="AK15" s="69"/>
      <c r="AL15" s="69"/>
      <c r="AM15" s="69"/>
      <c r="AN15" s="69"/>
      <c r="AO15" s="69"/>
      <c r="AP15" s="69"/>
      <c r="AQ15" s="69"/>
      <c r="AR15" s="69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79"/>
      <c r="CP15" s="5"/>
      <c r="CQ15" s="5"/>
    </row>
    <row r="16" spans="1:95" hidden="1" x14ac:dyDescent="0.25">
      <c r="A16" s="69"/>
      <c r="B16" s="69"/>
      <c r="C16" s="69"/>
      <c r="D16" s="69"/>
      <c r="E16" s="69"/>
      <c r="F16" s="69"/>
      <c r="G16" s="69"/>
      <c r="H16" s="69"/>
      <c r="I16" s="69"/>
      <c r="J16" s="76"/>
      <c r="K16" s="77"/>
      <c r="L16" s="77"/>
      <c r="M16" s="76"/>
      <c r="N16" s="69"/>
      <c r="O16" s="69"/>
      <c r="P16" s="69"/>
      <c r="Q16" s="80"/>
      <c r="R16" s="77"/>
      <c r="S16" s="77"/>
      <c r="T16" s="69"/>
      <c r="U16" s="77"/>
      <c r="V16" s="69"/>
      <c r="W16" s="69"/>
      <c r="X16" s="77"/>
      <c r="Y16" s="69"/>
      <c r="Z16" s="69"/>
      <c r="AA16" s="69"/>
      <c r="AB16" s="69"/>
      <c r="AC16" s="69"/>
      <c r="AD16" s="69"/>
      <c r="AE16" s="69"/>
      <c r="AF16" s="69"/>
      <c r="AG16" s="69"/>
      <c r="AH16" s="69"/>
      <c r="AI16" s="69"/>
      <c r="AJ16" s="69"/>
      <c r="AK16" s="69"/>
      <c r="AL16" s="69"/>
      <c r="AM16" s="69"/>
      <c r="AN16" s="69"/>
      <c r="AO16" s="69"/>
      <c r="AP16" s="69"/>
      <c r="AQ16" s="69"/>
      <c r="AR16" s="69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78"/>
      <c r="CH16" s="5"/>
      <c r="CI16" s="5"/>
      <c r="CJ16" s="78"/>
      <c r="CK16" s="5"/>
      <c r="CL16" s="81"/>
      <c r="CM16" s="5"/>
      <c r="CN16" s="5"/>
      <c r="CO16" s="78"/>
      <c r="CP16" s="5"/>
      <c r="CQ16" s="5"/>
    </row>
    <row r="17" spans="1:95" ht="35.25" customHeight="1" x14ac:dyDescent="0.25">
      <c r="H17" s="82"/>
      <c r="J17" s="1"/>
      <c r="M17" s="1"/>
      <c r="N17" s="26"/>
      <c r="O17" s="26"/>
      <c r="U17" s="26"/>
      <c r="V17" s="26"/>
      <c r="W17" s="83"/>
      <c r="X17" s="26"/>
      <c r="Y17" s="27"/>
      <c r="Z17" s="26"/>
      <c r="AD17" s="27"/>
      <c r="AE17" s="26"/>
      <c r="AI17" s="27"/>
      <c r="AJ17" s="26"/>
      <c r="AN17" s="28"/>
      <c r="AO17" s="26"/>
      <c r="AQ17" s="28"/>
      <c r="AX17" s="97"/>
      <c r="BA17" s="97"/>
      <c r="BB17" s="97"/>
      <c r="BH17" s="26"/>
      <c r="BI17" s="26"/>
      <c r="BL17" s="26"/>
      <c r="CG17" s="112"/>
      <c r="CH17" s="112"/>
      <c r="CI17" s="112"/>
      <c r="CJ17" s="112"/>
      <c r="CK17" s="112"/>
      <c r="CL17" s="112"/>
      <c r="CM17" s="112"/>
      <c r="CN17" s="112"/>
      <c r="CO17" s="112"/>
      <c r="CP17" s="112"/>
      <c r="CQ17" s="112"/>
    </row>
    <row r="18" spans="1:95" s="58" customFormat="1" ht="35.25" customHeight="1" x14ac:dyDescent="0.25">
      <c r="H18" s="60"/>
      <c r="I18" s="60"/>
      <c r="J18" s="60"/>
      <c r="K18" s="60"/>
      <c r="L18" s="60"/>
      <c r="M18" s="60"/>
      <c r="N18" s="60"/>
      <c r="O18" s="60"/>
      <c r="P18" s="60"/>
      <c r="Q18" s="60"/>
      <c r="R18" s="60"/>
      <c r="S18" s="60"/>
      <c r="T18" s="60"/>
      <c r="U18" s="60"/>
      <c r="V18" s="60"/>
      <c r="W18" s="60"/>
      <c r="X18" s="60"/>
      <c r="Y18" s="60"/>
      <c r="Z18" s="60"/>
      <c r="AA18" s="60"/>
      <c r="AB18" s="60"/>
      <c r="AC18" s="60"/>
      <c r="AD18" s="60"/>
      <c r="AE18" s="60"/>
      <c r="AF18" s="60"/>
      <c r="AG18" s="60"/>
      <c r="AH18" s="60"/>
      <c r="AI18" s="60"/>
      <c r="AJ18" s="60"/>
      <c r="AK18" s="60"/>
      <c r="AL18" s="60"/>
      <c r="AM18" s="60"/>
      <c r="AN18" s="60"/>
      <c r="AO18" s="60"/>
      <c r="AP18" s="60"/>
      <c r="AQ18" s="60"/>
      <c r="AR18" s="60"/>
      <c r="AS18" s="60"/>
      <c r="AT18" s="60"/>
      <c r="AU18" s="60"/>
      <c r="AV18" s="60"/>
      <c r="AW18" s="60"/>
      <c r="AX18" s="98"/>
      <c r="AY18" s="98"/>
      <c r="AZ18" s="60"/>
      <c r="BA18" s="98"/>
      <c r="BB18" s="60"/>
      <c r="BC18" s="60"/>
      <c r="BD18" s="60"/>
      <c r="BE18" s="60"/>
      <c r="BF18" s="60"/>
      <c r="BG18" s="60"/>
      <c r="BH18" s="60"/>
      <c r="BI18" s="60"/>
      <c r="BJ18" s="60"/>
      <c r="BK18" s="60"/>
      <c r="BL18" s="60"/>
      <c r="BM18" s="60"/>
      <c r="BN18" s="60"/>
      <c r="BO18" s="60"/>
      <c r="BP18" s="60"/>
      <c r="BQ18" s="60"/>
      <c r="BR18" s="60"/>
      <c r="BS18" s="60"/>
      <c r="BT18" s="60"/>
      <c r="BU18" s="60"/>
      <c r="BV18" s="60"/>
      <c r="BW18" s="60"/>
      <c r="BX18" s="60"/>
      <c r="BY18" s="60"/>
      <c r="BZ18" s="60"/>
      <c r="CA18" s="60"/>
      <c r="CB18" s="60"/>
      <c r="CC18" s="60"/>
      <c r="CD18" s="60"/>
      <c r="CE18" s="60"/>
      <c r="CF18" s="60"/>
      <c r="CG18" s="60"/>
      <c r="CH18" s="60"/>
      <c r="CI18" s="60"/>
      <c r="CJ18" s="60"/>
      <c r="CK18" s="60"/>
      <c r="CL18" s="60"/>
      <c r="CM18" s="60"/>
      <c r="CN18" s="60"/>
      <c r="CO18" s="60"/>
      <c r="CP18" s="60"/>
      <c r="CQ18" s="84"/>
    </row>
    <row r="19" spans="1:95" ht="73.5" customHeight="1" x14ac:dyDescent="0.25">
      <c r="A19" s="106" t="s">
        <v>11</v>
      </c>
      <c r="B19" s="106" t="s">
        <v>12</v>
      </c>
      <c r="C19" s="106" t="s">
        <v>173</v>
      </c>
      <c r="D19" s="106" t="s">
        <v>13</v>
      </c>
      <c r="E19" s="106" t="s">
        <v>14</v>
      </c>
      <c r="F19" s="106" t="s">
        <v>165</v>
      </c>
      <c r="G19" s="106"/>
      <c r="H19" s="106" t="s">
        <v>15</v>
      </c>
      <c r="I19" s="106"/>
      <c r="J19" s="106"/>
      <c r="K19" s="106"/>
      <c r="L19" s="106"/>
      <c r="M19" s="106"/>
      <c r="N19" s="113" t="s">
        <v>16</v>
      </c>
      <c r="O19" s="113" t="s">
        <v>254</v>
      </c>
      <c r="P19" s="106" t="s">
        <v>17</v>
      </c>
      <c r="Q19" s="106"/>
      <c r="R19" s="106"/>
      <c r="S19" s="106"/>
      <c r="T19" s="106" t="s">
        <v>18</v>
      </c>
      <c r="U19" s="106"/>
      <c r="V19" s="100" t="s">
        <v>163</v>
      </c>
      <c r="W19" s="101"/>
      <c r="X19" s="101"/>
      <c r="Y19" s="107" t="s">
        <v>363</v>
      </c>
      <c r="Z19" s="108"/>
      <c r="AA19" s="108"/>
      <c r="AB19" s="108"/>
      <c r="AC19" s="108"/>
      <c r="AD19" s="108"/>
      <c r="AE19" s="108"/>
      <c r="AF19" s="108"/>
      <c r="AG19" s="108"/>
      <c r="AH19" s="109"/>
      <c r="AI19" s="107" t="s">
        <v>197</v>
      </c>
      <c r="AJ19" s="108"/>
      <c r="AK19" s="108"/>
      <c r="AL19" s="108"/>
      <c r="AM19" s="108"/>
      <c r="AN19" s="108"/>
      <c r="AO19" s="108"/>
      <c r="AP19" s="108"/>
      <c r="AQ19" s="108"/>
      <c r="AR19" s="108"/>
      <c r="AS19" s="108"/>
      <c r="AT19" s="108"/>
      <c r="AU19" s="108"/>
      <c r="AV19" s="108"/>
      <c r="AW19" s="108"/>
      <c r="AX19" s="108"/>
      <c r="AY19" s="108"/>
      <c r="AZ19" s="108"/>
      <c r="BA19" s="108"/>
      <c r="BB19" s="108"/>
      <c r="BC19" s="108"/>
      <c r="BD19" s="108"/>
      <c r="BE19" s="108"/>
      <c r="BF19" s="108"/>
      <c r="BG19" s="108"/>
      <c r="BH19" s="108"/>
      <c r="BI19" s="108"/>
      <c r="BJ19" s="108"/>
      <c r="BK19" s="108"/>
      <c r="BL19" s="108"/>
      <c r="BM19" s="108"/>
      <c r="BN19" s="108"/>
      <c r="BO19" s="108"/>
      <c r="BP19" s="108"/>
      <c r="BQ19" s="108"/>
      <c r="BR19" s="108"/>
      <c r="BS19" s="108"/>
      <c r="BT19" s="108"/>
      <c r="BU19" s="108"/>
      <c r="BV19" s="108"/>
      <c r="BW19" s="108"/>
      <c r="BX19" s="108"/>
      <c r="BY19" s="108"/>
      <c r="BZ19" s="108"/>
      <c r="CA19" s="108"/>
      <c r="CB19" s="108"/>
      <c r="CC19" s="108"/>
      <c r="CD19" s="108"/>
      <c r="CE19" s="108"/>
      <c r="CF19" s="108"/>
      <c r="CG19" s="108"/>
      <c r="CH19" s="108"/>
      <c r="CI19" s="108"/>
      <c r="CJ19" s="108"/>
      <c r="CK19" s="108"/>
      <c r="CL19" s="108"/>
      <c r="CM19" s="108"/>
      <c r="CN19" s="108"/>
      <c r="CO19" s="108"/>
      <c r="CP19" s="109"/>
      <c r="CQ19" s="113" t="s">
        <v>384</v>
      </c>
    </row>
    <row r="20" spans="1:95" ht="58.5" customHeight="1" x14ac:dyDescent="0.25">
      <c r="A20" s="106"/>
      <c r="B20" s="106"/>
      <c r="C20" s="106"/>
      <c r="D20" s="106"/>
      <c r="E20" s="106"/>
      <c r="F20" s="106"/>
      <c r="G20" s="106"/>
      <c r="H20" s="107" t="s">
        <v>19</v>
      </c>
      <c r="I20" s="108"/>
      <c r="J20" s="109"/>
      <c r="K20" s="102" t="s">
        <v>20</v>
      </c>
      <c r="L20" s="103"/>
      <c r="M20" s="116"/>
      <c r="N20" s="114"/>
      <c r="O20" s="114"/>
      <c r="P20" s="106" t="s">
        <v>19</v>
      </c>
      <c r="Q20" s="106"/>
      <c r="R20" s="106" t="s">
        <v>20</v>
      </c>
      <c r="S20" s="106"/>
      <c r="T20" s="106"/>
      <c r="U20" s="106"/>
      <c r="V20" s="102"/>
      <c r="W20" s="103"/>
      <c r="X20" s="103"/>
      <c r="Y20" s="106" t="s">
        <v>396</v>
      </c>
      <c r="Z20" s="106"/>
      <c r="AA20" s="106"/>
      <c r="AB20" s="106"/>
      <c r="AC20" s="106"/>
      <c r="AD20" s="106" t="s">
        <v>395</v>
      </c>
      <c r="AE20" s="106"/>
      <c r="AF20" s="106"/>
      <c r="AG20" s="106"/>
      <c r="AH20" s="106"/>
      <c r="AI20" s="106" t="s">
        <v>318</v>
      </c>
      <c r="AJ20" s="106"/>
      <c r="AK20" s="106"/>
      <c r="AL20" s="106"/>
      <c r="AM20" s="106"/>
      <c r="AN20" s="106" t="s">
        <v>362</v>
      </c>
      <c r="AO20" s="106"/>
      <c r="AP20" s="106"/>
      <c r="AQ20" s="106"/>
      <c r="AR20" s="106"/>
      <c r="AS20" s="107" t="s">
        <v>317</v>
      </c>
      <c r="AT20" s="108"/>
      <c r="AU20" s="108"/>
      <c r="AV20" s="108"/>
      <c r="AW20" s="109"/>
      <c r="AX20" s="107" t="s">
        <v>326</v>
      </c>
      <c r="AY20" s="108"/>
      <c r="AZ20" s="108"/>
      <c r="BA20" s="108"/>
      <c r="BB20" s="109"/>
      <c r="BC20" s="107" t="s">
        <v>319</v>
      </c>
      <c r="BD20" s="108"/>
      <c r="BE20" s="108"/>
      <c r="BF20" s="108"/>
      <c r="BG20" s="109"/>
      <c r="BH20" s="107" t="s">
        <v>315</v>
      </c>
      <c r="BI20" s="108"/>
      <c r="BJ20" s="108"/>
      <c r="BK20" s="108"/>
      <c r="BL20" s="108"/>
      <c r="BM20" s="107" t="s">
        <v>320</v>
      </c>
      <c r="BN20" s="108"/>
      <c r="BO20" s="108"/>
      <c r="BP20" s="108"/>
      <c r="BQ20" s="109"/>
      <c r="BR20" s="107" t="s">
        <v>342</v>
      </c>
      <c r="BS20" s="108"/>
      <c r="BT20" s="108"/>
      <c r="BU20" s="108"/>
      <c r="BV20" s="108"/>
      <c r="BW20" s="107" t="s">
        <v>316</v>
      </c>
      <c r="BX20" s="108"/>
      <c r="BY20" s="108"/>
      <c r="BZ20" s="108"/>
      <c r="CA20" s="109"/>
      <c r="CB20" s="107" t="s">
        <v>343</v>
      </c>
      <c r="CC20" s="108"/>
      <c r="CD20" s="108"/>
      <c r="CE20" s="108"/>
      <c r="CF20" s="108"/>
      <c r="CG20" s="110" t="s">
        <v>321</v>
      </c>
      <c r="CH20" s="108"/>
      <c r="CI20" s="108"/>
      <c r="CJ20" s="108"/>
      <c r="CK20" s="109"/>
      <c r="CL20" s="107" t="s">
        <v>24</v>
      </c>
      <c r="CM20" s="108"/>
      <c r="CN20" s="108"/>
      <c r="CO20" s="108"/>
      <c r="CP20" s="109"/>
      <c r="CQ20" s="114"/>
    </row>
    <row r="21" spans="1:95" ht="134.25" customHeight="1" x14ac:dyDescent="0.25">
      <c r="A21" s="106"/>
      <c r="B21" s="106"/>
      <c r="C21" s="106"/>
      <c r="D21" s="106"/>
      <c r="E21" s="106"/>
      <c r="F21" s="67" t="s">
        <v>312</v>
      </c>
      <c r="G21" s="67" t="s">
        <v>20</v>
      </c>
      <c r="H21" s="64" t="s">
        <v>26</v>
      </c>
      <c r="I21" s="64" t="s">
        <v>27</v>
      </c>
      <c r="J21" s="64" t="s">
        <v>28</v>
      </c>
      <c r="K21" s="64" t="s">
        <v>26</v>
      </c>
      <c r="L21" s="64" t="s">
        <v>27</v>
      </c>
      <c r="M21" s="64" t="s">
        <v>28</v>
      </c>
      <c r="N21" s="115"/>
      <c r="O21" s="115"/>
      <c r="P21" s="64" t="s">
        <v>29</v>
      </c>
      <c r="Q21" s="64" t="s">
        <v>30</v>
      </c>
      <c r="R21" s="64" t="s">
        <v>29</v>
      </c>
      <c r="S21" s="64" t="s">
        <v>30</v>
      </c>
      <c r="T21" s="67" t="s">
        <v>322</v>
      </c>
      <c r="U21" s="66" t="s">
        <v>20</v>
      </c>
      <c r="V21" s="64" t="s">
        <v>313</v>
      </c>
      <c r="W21" s="64" t="s">
        <v>314</v>
      </c>
      <c r="X21" s="64" t="s">
        <v>311</v>
      </c>
      <c r="Y21" s="64" t="s">
        <v>31</v>
      </c>
      <c r="Z21" s="64" t="s">
        <v>32</v>
      </c>
      <c r="AA21" s="64" t="s">
        <v>33</v>
      </c>
      <c r="AB21" s="66" t="s">
        <v>34</v>
      </c>
      <c r="AC21" s="66" t="s">
        <v>35</v>
      </c>
      <c r="AD21" s="64" t="s">
        <v>31</v>
      </c>
      <c r="AE21" s="64" t="s">
        <v>32</v>
      </c>
      <c r="AF21" s="64" t="s">
        <v>33</v>
      </c>
      <c r="AG21" s="66" t="s">
        <v>34</v>
      </c>
      <c r="AH21" s="66" t="s">
        <v>35</v>
      </c>
      <c r="AI21" s="64" t="s">
        <v>31</v>
      </c>
      <c r="AJ21" s="64" t="s">
        <v>32</v>
      </c>
      <c r="AK21" s="64" t="s">
        <v>33</v>
      </c>
      <c r="AL21" s="66" t="s">
        <v>34</v>
      </c>
      <c r="AM21" s="66" t="s">
        <v>35</v>
      </c>
      <c r="AN21" s="64" t="s">
        <v>31</v>
      </c>
      <c r="AO21" s="64" t="s">
        <v>32</v>
      </c>
      <c r="AP21" s="64" t="s">
        <v>33</v>
      </c>
      <c r="AQ21" s="66" t="s">
        <v>34</v>
      </c>
      <c r="AR21" s="66" t="s">
        <v>35</v>
      </c>
      <c r="AS21" s="64" t="s">
        <v>31</v>
      </c>
      <c r="AT21" s="64" t="s">
        <v>32</v>
      </c>
      <c r="AU21" s="64" t="s">
        <v>33</v>
      </c>
      <c r="AV21" s="66" t="s">
        <v>34</v>
      </c>
      <c r="AW21" s="66" t="s">
        <v>35</v>
      </c>
      <c r="AX21" s="93" t="s">
        <v>31</v>
      </c>
      <c r="AY21" s="93" t="s">
        <v>32</v>
      </c>
      <c r="AZ21" s="93" t="s">
        <v>33</v>
      </c>
      <c r="BA21" s="95" t="s">
        <v>34</v>
      </c>
      <c r="BB21" s="95" t="s">
        <v>35</v>
      </c>
      <c r="BC21" s="64" t="s">
        <v>31</v>
      </c>
      <c r="BD21" s="64" t="s">
        <v>32</v>
      </c>
      <c r="BE21" s="64" t="s">
        <v>33</v>
      </c>
      <c r="BF21" s="66" t="s">
        <v>34</v>
      </c>
      <c r="BG21" s="66" t="s">
        <v>35</v>
      </c>
      <c r="BH21" s="64" t="s">
        <v>31</v>
      </c>
      <c r="BI21" s="64" t="s">
        <v>32</v>
      </c>
      <c r="BJ21" s="64" t="s">
        <v>33</v>
      </c>
      <c r="BK21" s="66" t="s">
        <v>34</v>
      </c>
      <c r="BL21" s="66" t="s">
        <v>35</v>
      </c>
      <c r="BM21" s="64" t="s">
        <v>31</v>
      </c>
      <c r="BN21" s="64" t="s">
        <v>32</v>
      </c>
      <c r="BO21" s="64" t="s">
        <v>33</v>
      </c>
      <c r="BP21" s="66" t="s">
        <v>34</v>
      </c>
      <c r="BQ21" s="66" t="s">
        <v>35</v>
      </c>
      <c r="BR21" s="64" t="s">
        <v>31</v>
      </c>
      <c r="BS21" s="64" t="s">
        <v>32</v>
      </c>
      <c r="BT21" s="64" t="s">
        <v>33</v>
      </c>
      <c r="BU21" s="66" t="s">
        <v>34</v>
      </c>
      <c r="BV21" s="66" t="s">
        <v>35</v>
      </c>
      <c r="BW21" s="64" t="s">
        <v>31</v>
      </c>
      <c r="BX21" s="64" t="s">
        <v>32</v>
      </c>
      <c r="BY21" s="64" t="s">
        <v>33</v>
      </c>
      <c r="BZ21" s="66" t="s">
        <v>34</v>
      </c>
      <c r="CA21" s="66" t="s">
        <v>35</v>
      </c>
      <c r="CB21" s="64" t="s">
        <v>31</v>
      </c>
      <c r="CC21" s="64" t="s">
        <v>32</v>
      </c>
      <c r="CD21" s="64" t="s">
        <v>33</v>
      </c>
      <c r="CE21" s="66" t="s">
        <v>34</v>
      </c>
      <c r="CF21" s="66" t="s">
        <v>35</v>
      </c>
      <c r="CG21" s="64" t="s">
        <v>31</v>
      </c>
      <c r="CH21" s="64" t="s">
        <v>32</v>
      </c>
      <c r="CI21" s="64" t="s">
        <v>33</v>
      </c>
      <c r="CJ21" s="66" t="s">
        <v>34</v>
      </c>
      <c r="CK21" s="66" t="s">
        <v>35</v>
      </c>
      <c r="CL21" s="64" t="s">
        <v>31</v>
      </c>
      <c r="CM21" s="64" t="s">
        <v>32</v>
      </c>
      <c r="CN21" s="64" t="s">
        <v>33</v>
      </c>
      <c r="CO21" s="66" t="s">
        <v>34</v>
      </c>
      <c r="CP21" s="66" t="s">
        <v>35</v>
      </c>
      <c r="CQ21" s="115"/>
    </row>
    <row r="22" spans="1:95" ht="19.5" customHeight="1" x14ac:dyDescent="0.25">
      <c r="A22" s="64">
        <v>1</v>
      </c>
      <c r="B22" s="64">
        <v>2</v>
      </c>
      <c r="C22" s="64">
        <v>3</v>
      </c>
      <c r="D22" s="64">
        <v>4</v>
      </c>
      <c r="E22" s="64">
        <v>5</v>
      </c>
      <c r="F22" s="64">
        <v>6</v>
      </c>
      <c r="G22" s="64">
        <v>7</v>
      </c>
      <c r="H22" s="64">
        <v>8</v>
      </c>
      <c r="I22" s="64">
        <v>9</v>
      </c>
      <c r="J22" s="64">
        <v>10</v>
      </c>
      <c r="K22" s="64">
        <v>11</v>
      </c>
      <c r="L22" s="64">
        <v>12</v>
      </c>
      <c r="M22" s="64">
        <v>13</v>
      </c>
      <c r="N22" s="64">
        <v>14</v>
      </c>
      <c r="O22" s="64">
        <v>15</v>
      </c>
      <c r="P22" s="10" t="s">
        <v>36</v>
      </c>
      <c r="Q22" s="10" t="s">
        <v>37</v>
      </c>
      <c r="R22" s="10" t="s">
        <v>38</v>
      </c>
      <c r="S22" s="10" t="s">
        <v>39</v>
      </c>
      <c r="T22" s="64">
        <v>17</v>
      </c>
      <c r="U22" s="64">
        <f t="shared" ref="U22" si="0">T22+1</f>
        <v>18</v>
      </c>
      <c r="V22" s="64">
        <f>U22+1</f>
        <v>19</v>
      </c>
      <c r="W22" s="64">
        <v>20</v>
      </c>
      <c r="X22" s="64">
        <f t="shared" ref="X22" si="1">W22+1</f>
        <v>21</v>
      </c>
      <c r="Y22" s="64">
        <f>X22+1</f>
        <v>22</v>
      </c>
      <c r="Z22" s="64">
        <f t="shared" ref="Z22" si="2">Y22+1</f>
        <v>23</v>
      </c>
      <c r="AA22" s="64">
        <f t="shared" ref="AA22" si="3">Z22+1</f>
        <v>24</v>
      </c>
      <c r="AB22" s="64">
        <f t="shared" ref="AB22" si="4">AA22+1</f>
        <v>25</v>
      </c>
      <c r="AC22" s="64">
        <f t="shared" ref="AC22" si="5">AB22+1</f>
        <v>26</v>
      </c>
      <c r="AD22" s="64">
        <f t="shared" ref="AD22" si="6">AC22+1</f>
        <v>27</v>
      </c>
      <c r="AE22" s="64">
        <f t="shared" ref="AE22" si="7">AD22+1</f>
        <v>28</v>
      </c>
      <c r="AF22" s="64">
        <f t="shared" ref="AF22" si="8">AE22+1</f>
        <v>29</v>
      </c>
      <c r="AG22" s="64">
        <f t="shared" ref="AG22" si="9">AF22+1</f>
        <v>30</v>
      </c>
      <c r="AH22" s="64">
        <f t="shared" ref="AH22" si="10">AG22+1</f>
        <v>31</v>
      </c>
      <c r="AI22" s="10" t="s">
        <v>40</v>
      </c>
      <c r="AJ22" s="10" t="s">
        <v>41</v>
      </c>
      <c r="AK22" s="10" t="s">
        <v>42</v>
      </c>
      <c r="AL22" s="10" t="s">
        <v>43</v>
      </c>
      <c r="AM22" s="10" t="s">
        <v>44</v>
      </c>
      <c r="AN22" s="10" t="s">
        <v>45</v>
      </c>
      <c r="AO22" s="10" t="s">
        <v>46</v>
      </c>
      <c r="AP22" s="10" t="s">
        <v>47</v>
      </c>
      <c r="AQ22" s="10" t="s">
        <v>48</v>
      </c>
      <c r="AR22" s="10" t="s">
        <v>49</v>
      </c>
      <c r="AS22" s="10" t="s">
        <v>50</v>
      </c>
      <c r="AT22" s="10" t="s">
        <v>51</v>
      </c>
      <c r="AU22" s="10" t="s">
        <v>52</v>
      </c>
      <c r="AV22" s="10" t="s">
        <v>53</v>
      </c>
      <c r="AW22" s="10" t="s">
        <v>54</v>
      </c>
      <c r="AX22" s="10" t="s">
        <v>55</v>
      </c>
      <c r="AY22" s="10" t="s">
        <v>56</v>
      </c>
      <c r="AZ22" s="10" t="s">
        <v>57</v>
      </c>
      <c r="BA22" s="10" t="s">
        <v>58</v>
      </c>
      <c r="BB22" s="10" t="s">
        <v>59</v>
      </c>
      <c r="BC22" s="10" t="s">
        <v>60</v>
      </c>
      <c r="BD22" s="10" t="s">
        <v>61</v>
      </c>
      <c r="BE22" s="10" t="s">
        <v>62</v>
      </c>
      <c r="BF22" s="10" t="s">
        <v>63</v>
      </c>
      <c r="BG22" s="10" t="s">
        <v>64</v>
      </c>
      <c r="BH22" s="10" t="s">
        <v>65</v>
      </c>
      <c r="BI22" s="10" t="s">
        <v>66</v>
      </c>
      <c r="BJ22" s="10" t="s">
        <v>67</v>
      </c>
      <c r="BK22" s="10" t="s">
        <v>68</v>
      </c>
      <c r="BL22" s="10" t="s">
        <v>69</v>
      </c>
      <c r="BM22" s="10" t="s">
        <v>364</v>
      </c>
      <c r="BN22" s="10" t="s">
        <v>365</v>
      </c>
      <c r="BO22" s="10" t="s">
        <v>366</v>
      </c>
      <c r="BP22" s="10" t="s">
        <v>367</v>
      </c>
      <c r="BQ22" s="10" t="s">
        <v>368</v>
      </c>
      <c r="BR22" s="10" t="s">
        <v>369</v>
      </c>
      <c r="BS22" s="10" t="s">
        <v>370</v>
      </c>
      <c r="BT22" s="10" t="s">
        <v>371</v>
      </c>
      <c r="BU22" s="10" t="s">
        <v>372</v>
      </c>
      <c r="BV22" s="10" t="s">
        <v>373</v>
      </c>
      <c r="BW22" s="10" t="s">
        <v>374</v>
      </c>
      <c r="BX22" s="10" t="s">
        <v>375</v>
      </c>
      <c r="BY22" s="10" t="s">
        <v>376</v>
      </c>
      <c r="BZ22" s="10" t="s">
        <v>377</v>
      </c>
      <c r="CA22" s="10" t="s">
        <v>378</v>
      </c>
      <c r="CB22" s="10" t="s">
        <v>379</v>
      </c>
      <c r="CC22" s="10" t="s">
        <v>380</v>
      </c>
      <c r="CD22" s="10" t="s">
        <v>381</v>
      </c>
      <c r="CE22" s="10" t="s">
        <v>382</v>
      </c>
      <c r="CF22" s="10" t="s">
        <v>383</v>
      </c>
      <c r="CG22" s="64">
        <v>33</v>
      </c>
      <c r="CH22" s="64">
        <v>34</v>
      </c>
      <c r="CI22" s="64">
        <v>35</v>
      </c>
      <c r="CJ22" s="64">
        <v>36</v>
      </c>
      <c r="CK22" s="64">
        <v>37</v>
      </c>
      <c r="CL22" s="64">
        <v>38</v>
      </c>
      <c r="CM22" s="64">
        <v>39</v>
      </c>
      <c r="CN22" s="64">
        <v>40</v>
      </c>
      <c r="CO22" s="64">
        <v>41</v>
      </c>
      <c r="CP22" s="64">
        <v>42</v>
      </c>
      <c r="CQ22" s="64">
        <v>43</v>
      </c>
    </row>
    <row r="23" spans="1:95" ht="31.5" x14ac:dyDescent="0.25">
      <c r="A23" s="62">
        <v>0</v>
      </c>
      <c r="B23" s="62" t="s">
        <v>411</v>
      </c>
      <c r="C23" s="62" t="s">
        <v>152</v>
      </c>
      <c r="D23" s="63">
        <f>SUM(D24:D29)</f>
        <v>0</v>
      </c>
      <c r="E23" s="63">
        <f t="shared" ref="E23:BN23" si="11">SUM(E24:E29)</f>
        <v>0</v>
      </c>
      <c r="F23" s="63">
        <f t="shared" si="11"/>
        <v>0</v>
      </c>
      <c r="G23" s="63">
        <f t="shared" si="11"/>
        <v>0</v>
      </c>
      <c r="H23" s="63">
        <f t="shared" si="11"/>
        <v>91.785627456392248</v>
      </c>
      <c r="I23" s="63">
        <f t="shared" si="11"/>
        <v>619.78640592820011</v>
      </c>
      <c r="J23" s="63">
        <f t="shared" si="11"/>
        <v>0</v>
      </c>
      <c r="K23" s="63">
        <f t="shared" si="11"/>
        <v>93.897092703511774</v>
      </c>
      <c r="L23" s="63">
        <f t="shared" si="11"/>
        <v>1018.8312869240356</v>
      </c>
      <c r="M23" s="63">
        <f t="shared" si="11"/>
        <v>0</v>
      </c>
      <c r="N23" s="63">
        <f t="shared" si="11"/>
        <v>241.75547094999999</v>
      </c>
      <c r="O23" s="63">
        <f t="shared" si="11"/>
        <v>0</v>
      </c>
      <c r="P23" s="63">
        <f t="shared" si="11"/>
        <v>1840.1318749785264</v>
      </c>
      <c r="Q23" s="63">
        <f t="shared" si="11"/>
        <v>2005.9981961675846</v>
      </c>
      <c r="R23" s="63">
        <f t="shared" si="11"/>
        <v>1987.3259782967361</v>
      </c>
      <c r="S23" s="63">
        <f t="shared" si="11"/>
        <v>2200.4240157480681</v>
      </c>
      <c r="T23" s="63">
        <f t="shared" si="11"/>
        <v>1139.0397812671645</v>
      </c>
      <c r="U23" s="63">
        <f t="shared" si="11"/>
        <v>1130.5441469744949</v>
      </c>
      <c r="V23" s="63">
        <f t="shared" si="11"/>
        <v>0</v>
      </c>
      <c r="W23" s="63">
        <f t="shared" si="11"/>
        <v>890.90570498441639</v>
      </c>
      <c r="X23" s="63">
        <f t="shared" si="11"/>
        <v>900.51323448649509</v>
      </c>
      <c r="Y23" s="63">
        <f t="shared" si="11"/>
        <v>20.9863368</v>
      </c>
      <c r="Z23" s="63">
        <f t="shared" si="11"/>
        <v>0</v>
      </c>
      <c r="AA23" s="63">
        <f t="shared" si="11"/>
        <v>0</v>
      </c>
      <c r="AB23" s="63">
        <f t="shared" si="11"/>
        <v>12.286336800000001</v>
      </c>
      <c r="AC23" s="63">
        <f t="shared" si="11"/>
        <v>8.6999999999999993</v>
      </c>
      <c r="AD23" s="63">
        <f t="shared" si="11"/>
        <v>10.777476612000001</v>
      </c>
      <c r="AE23" s="63">
        <f t="shared" si="11"/>
        <v>0</v>
      </c>
      <c r="AF23" s="63">
        <f t="shared" si="11"/>
        <v>0</v>
      </c>
      <c r="AG23" s="63">
        <f t="shared" si="11"/>
        <v>10.256057412000001</v>
      </c>
      <c r="AH23" s="63">
        <f t="shared" si="11"/>
        <v>0.52141920000000008</v>
      </c>
      <c r="AI23" s="63">
        <f t="shared" si="11"/>
        <v>235.80587503031649</v>
      </c>
      <c r="AJ23" s="63">
        <f t="shared" si="11"/>
        <v>0</v>
      </c>
      <c r="AK23" s="63">
        <f t="shared" si="11"/>
        <v>0</v>
      </c>
      <c r="AL23" s="63">
        <f t="shared" si="11"/>
        <v>124.06227060987462</v>
      </c>
      <c r="AM23" s="63">
        <f t="shared" si="11"/>
        <v>111.74360442044184</v>
      </c>
      <c r="AN23" s="63">
        <f t="shared" si="11"/>
        <v>219.253435876</v>
      </c>
      <c r="AO23" s="63">
        <f t="shared" si="11"/>
        <v>0</v>
      </c>
      <c r="AP23" s="63">
        <f t="shared" si="11"/>
        <v>0</v>
      </c>
      <c r="AQ23" s="63">
        <f t="shared" si="11"/>
        <v>209.80835587599998</v>
      </c>
      <c r="AR23" s="63">
        <f t="shared" si="11"/>
        <v>9.445079999999999</v>
      </c>
      <c r="AS23" s="63">
        <f t="shared" si="11"/>
        <v>372.37088182628401</v>
      </c>
      <c r="AT23" s="63">
        <f t="shared" si="11"/>
        <v>0</v>
      </c>
      <c r="AU23" s="63">
        <f t="shared" si="11"/>
        <v>0</v>
      </c>
      <c r="AV23" s="63">
        <f t="shared" si="11"/>
        <v>140.73044045265553</v>
      </c>
      <c r="AW23" s="63">
        <f t="shared" si="11"/>
        <v>231.64044137362851</v>
      </c>
      <c r="AX23" s="63">
        <f t="shared" si="11"/>
        <v>381.97756988587435</v>
      </c>
      <c r="AY23" s="63">
        <f t="shared" si="11"/>
        <v>0</v>
      </c>
      <c r="AZ23" s="63">
        <f t="shared" si="11"/>
        <v>0</v>
      </c>
      <c r="BA23" s="63">
        <f t="shared" si="11"/>
        <v>140.72992602684334</v>
      </c>
      <c r="BB23" s="63">
        <f t="shared" si="11"/>
        <v>241.247643859031</v>
      </c>
      <c r="BC23" s="63">
        <f t="shared" si="11"/>
        <v>156.78085726657588</v>
      </c>
      <c r="BD23" s="63">
        <f t="shared" si="11"/>
        <v>0</v>
      </c>
      <c r="BE23" s="63">
        <f t="shared" si="11"/>
        <v>0</v>
      </c>
      <c r="BF23" s="63">
        <f t="shared" si="11"/>
        <v>156.78085726657588</v>
      </c>
      <c r="BG23" s="63">
        <f t="shared" si="11"/>
        <v>0</v>
      </c>
      <c r="BH23" s="63">
        <f t="shared" si="11"/>
        <v>156.78085726657588</v>
      </c>
      <c r="BI23" s="63">
        <f t="shared" si="11"/>
        <v>0</v>
      </c>
      <c r="BJ23" s="63">
        <f t="shared" si="11"/>
        <v>0</v>
      </c>
      <c r="BK23" s="63">
        <f t="shared" si="11"/>
        <v>156.78085726657588</v>
      </c>
      <c r="BL23" s="63">
        <f t="shared" si="11"/>
        <v>0</v>
      </c>
      <c r="BM23" s="63">
        <f t="shared" si="11"/>
        <v>180.61314244139567</v>
      </c>
      <c r="BN23" s="63">
        <f t="shared" si="11"/>
        <v>0</v>
      </c>
      <c r="BO23" s="63">
        <f t="shared" ref="BO23:CP23" si="12">SUM(BO24:BO29)</f>
        <v>0</v>
      </c>
      <c r="BP23" s="63">
        <f t="shared" si="12"/>
        <v>110.69539799339566</v>
      </c>
      <c r="BQ23" s="63">
        <f t="shared" si="12"/>
        <v>69.917744447999993</v>
      </c>
      <c r="BR23" s="63">
        <f t="shared" si="12"/>
        <v>180.61314244139567</v>
      </c>
      <c r="BS23" s="63">
        <f t="shared" si="12"/>
        <v>0</v>
      </c>
      <c r="BT23" s="63">
        <f t="shared" si="12"/>
        <v>0</v>
      </c>
      <c r="BU23" s="63">
        <f t="shared" si="12"/>
        <v>110.69539799339566</v>
      </c>
      <c r="BV23" s="63">
        <f t="shared" si="12"/>
        <v>69.917744447999993</v>
      </c>
      <c r="BW23" s="63">
        <f t="shared" si="12"/>
        <v>181.14170434959243</v>
      </c>
      <c r="BX23" s="63">
        <f t="shared" si="12"/>
        <v>0</v>
      </c>
      <c r="BY23" s="63">
        <f t="shared" si="12"/>
        <v>0</v>
      </c>
      <c r="BZ23" s="63">
        <f t="shared" si="12"/>
        <v>126.33432466959245</v>
      </c>
      <c r="CA23" s="63">
        <f t="shared" si="12"/>
        <v>54.807379679999997</v>
      </c>
      <c r="CB23" s="63">
        <f t="shared" si="12"/>
        <v>181.14170434959243</v>
      </c>
      <c r="CC23" s="63">
        <f t="shared" si="12"/>
        <v>0</v>
      </c>
      <c r="CD23" s="63">
        <f t="shared" si="12"/>
        <v>0</v>
      </c>
      <c r="CE23" s="63">
        <f t="shared" si="12"/>
        <v>126.33432466959245</v>
      </c>
      <c r="CF23" s="63">
        <f t="shared" si="12"/>
        <v>54.807379679999997</v>
      </c>
      <c r="CG23" s="63">
        <f t="shared" si="12"/>
        <v>1126.7124609141642</v>
      </c>
      <c r="CH23" s="63">
        <f t="shared" si="12"/>
        <v>0</v>
      </c>
      <c r="CI23" s="63">
        <f t="shared" si="12"/>
        <v>0</v>
      </c>
      <c r="CJ23" s="63">
        <f t="shared" si="12"/>
        <v>658.60285054509404</v>
      </c>
      <c r="CK23" s="63">
        <f t="shared" si="12"/>
        <v>468.10916992207035</v>
      </c>
      <c r="CL23" s="63">
        <f t="shared" si="12"/>
        <v>1119.7667098194381</v>
      </c>
      <c r="CM23" s="63">
        <f t="shared" si="12"/>
        <v>0</v>
      </c>
      <c r="CN23" s="63">
        <f t="shared" si="12"/>
        <v>0</v>
      </c>
      <c r="CO23" s="63">
        <f>SUM(CO24:CO29)</f>
        <v>744.34886183240735</v>
      </c>
      <c r="CP23" s="63">
        <f t="shared" si="12"/>
        <v>375.417847987031</v>
      </c>
      <c r="CQ23" s="65" t="s">
        <v>152</v>
      </c>
    </row>
    <row r="24" spans="1:95" x14ac:dyDescent="0.25">
      <c r="A24" s="62" t="s">
        <v>412</v>
      </c>
      <c r="B24" s="62" t="s">
        <v>413</v>
      </c>
      <c r="C24" s="62" t="s">
        <v>160</v>
      </c>
      <c r="D24" s="63">
        <f>SUM(D32)</f>
        <v>0</v>
      </c>
      <c r="E24" s="63">
        <f t="shared" ref="E24:BN24" si="13">SUM(E32)</f>
        <v>0</v>
      </c>
      <c r="F24" s="63">
        <f t="shared" si="13"/>
        <v>0</v>
      </c>
      <c r="G24" s="63">
        <f t="shared" si="13"/>
        <v>0</v>
      </c>
      <c r="H24" s="63">
        <f t="shared" si="13"/>
        <v>0.76123793951999985</v>
      </c>
      <c r="I24" s="63">
        <f t="shared" si="13"/>
        <v>5.0606922872200002</v>
      </c>
      <c r="J24" s="63">
        <f t="shared" si="13"/>
        <v>0</v>
      </c>
      <c r="K24" s="63">
        <f t="shared" si="13"/>
        <v>0.76123793951999985</v>
      </c>
      <c r="L24" s="63">
        <f t="shared" si="13"/>
        <v>368.94913748130335</v>
      </c>
      <c r="M24" s="63">
        <f t="shared" si="13"/>
        <v>0</v>
      </c>
      <c r="N24" s="63">
        <f t="shared" si="13"/>
        <v>241.75547094999999</v>
      </c>
      <c r="O24" s="63">
        <f t="shared" si="13"/>
        <v>0</v>
      </c>
      <c r="P24" s="63">
        <f t="shared" si="13"/>
        <v>438.87219970441919</v>
      </c>
      <c r="Q24" s="63">
        <f t="shared" si="13"/>
        <v>451.22994447528015</v>
      </c>
      <c r="R24" s="63">
        <f t="shared" si="13"/>
        <v>495.18410309215994</v>
      </c>
      <c r="S24" s="63">
        <f t="shared" si="13"/>
        <v>514.61210309216005</v>
      </c>
      <c r="T24" s="63">
        <f t="shared" si="13"/>
        <v>404.92749193965153</v>
      </c>
      <c r="U24" s="63">
        <f t="shared" si="13"/>
        <v>367.24764244608338</v>
      </c>
      <c r="V24" s="63">
        <f t="shared" si="13"/>
        <v>0</v>
      </c>
      <c r="W24" s="63">
        <f t="shared" si="13"/>
        <v>310.65880079999999</v>
      </c>
      <c r="X24" s="63">
        <f t="shared" si="13"/>
        <v>289.71463322208342</v>
      </c>
      <c r="Y24" s="63">
        <f t="shared" si="13"/>
        <v>15.8187408</v>
      </c>
      <c r="Z24" s="63">
        <f t="shared" si="13"/>
        <v>0</v>
      </c>
      <c r="AA24" s="63">
        <f t="shared" si="13"/>
        <v>0</v>
      </c>
      <c r="AB24" s="63">
        <f t="shared" si="13"/>
        <v>7.1187408000000003</v>
      </c>
      <c r="AC24" s="63">
        <f t="shared" si="13"/>
        <v>8.6999999999999993</v>
      </c>
      <c r="AD24" s="63">
        <f t="shared" si="13"/>
        <v>8.1924766200000008</v>
      </c>
      <c r="AE24" s="63">
        <f t="shared" si="13"/>
        <v>0</v>
      </c>
      <c r="AF24" s="63">
        <f t="shared" si="13"/>
        <v>0</v>
      </c>
      <c r="AG24" s="63">
        <f t="shared" si="13"/>
        <v>7.6710574200000003</v>
      </c>
      <c r="AH24" s="63">
        <f t="shared" si="13"/>
        <v>0.52141920000000008</v>
      </c>
      <c r="AI24" s="63">
        <f t="shared" si="13"/>
        <v>86.966826687220006</v>
      </c>
      <c r="AJ24" s="63">
        <f t="shared" si="13"/>
        <v>0</v>
      </c>
      <c r="AK24" s="63">
        <f t="shared" si="13"/>
        <v>0</v>
      </c>
      <c r="AL24" s="63">
        <f t="shared" si="13"/>
        <v>72.36</v>
      </c>
      <c r="AM24" s="63">
        <f t="shared" si="13"/>
        <v>14.60682668722</v>
      </c>
      <c r="AN24" s="63">
        <f t="shared" si="13"/>
        <v>69.340532604000003</v>
      </c>
      <c r="AO24" s="63">
        <f t="shared" si="13"/>
        <v>0</v>
      </c>
      <c r="AP24" s="63">
        <f t="shared" si="13"/>
        <v>0</v>
      </c>
      <c r="AQ24" s="63">
        <f t="shared" si="13"/>
        <v>59.895452603999999</v>
      </c>
      <c r="AR24" s="63">
        <f t="shared" si="13"/>
        <v>9.445079999999999</v>
      </c>
      <c r="AS24" s="63">
        <f t="shared" si="13"/>
        <v>310.65924125243157</v>
      </c>
      <c r="AT24" s="63">
        <f t="shared" si="13"/>
        <v>0</v>
      </c>
      <c r="AU24" s="63">
        <f t="shared" si="13"/>
        <v>0</v>
      </c>
      <c r="AV24" s="63">
        <f t="shared" si="13"/>
        <v>79.01879987880308</v>
      </c>
      <c r="AW24" s="63">
        <f t="shared" si="13"/>
        <v>231.64044137362851</v>
      </c>
      <c r="AX24" s="63">
        <f t="shared" si="13"/>
        <v>290.05433450868202</v>
      </c>
      <c r="AY24" s="63">
        <f t="shared" si="13"/>
        <v>0</v>
      </c>
      <c r="AZ24" s="63">
        <f t="shared" si="13"/>
        <v>0</v>
      </c>
      <c r="BA24" s="63">
        <f t="shared" si="13"/>
        <v>53.159090755759998</v>
      </c>
      <c r="BB24" s="63">
        <f t="shared" si="13"/>
        <v>236.895243752922</v>
      </c>
      <c r="BC24" s="63">
        <f t="shared" si="13"/>
        <v>0</v>
      </c>
      <c r="BD24" s="63">
        <f t="shared" si="13"/>
        <v>0</v>
      </c>
      <c r="BE24" s="63">
        <f t="shared" si="13"/>
        <v>0</v>
      </c>
      <c r="BF24" s="63">
        <f t="shared" si="13"/>
        <v>0</v>
      </c>
      <c r="BG24" s="63">
        <f t="shared" si="13"/>
        <v>0</v>
      </c>
      <c r="BH24" s="63">
        <f t="shared" si="13"/>
        <v>0</v>
      </c>
      <c r="BI24" s="63">
        <f t="shared" si="13"/>
        <v>0</v>
      </c>
      <c r="BJ24" s="63">
        <f t="shared" si="13"/>
        <v>0</v>
      </c>
      <c r="BK24" s="63">
        <f t="shared" si="13"/>
        <v>0</v>
      </c>
      <c r="BL24" s="63">
        <f t="shared" si="13"/>
        <v>0</v>
      </c>
      <c r="BM24" s="63">
        <f t="shared" si="13"/>
        <v>0</v>
      </c>
      <c r="BN24" s="63">
        <f t="shared" si="13"/>
        <v>0</v>
      </c>
      <c r="BO24" s="63">
        <f t="shared" ref="BO24:CP24" si="14">SUM(BO32)</f>
        <v>0</v>
      </c>
      <c r="BP24" s="63">
        <f t="shared" si="14"/>
        <v>0</v>
      </c>
      <c r="BQ24" s="63">
        <f t="shared" si="14"/>
        <v>0</v>
      </c>
      <c r="BR24" s="63">
        <f t="shared" si="14"/>
        <v>0</v>
      </c>
      <c r="BS24" s="63">
        <f t="shared" si="14"/>
        <v>0</v>
      </c>
      <c r="BT24" s="63">
        <f t="shared" si="14"/>
        <v>0</v>
      </c>
      <c r="BU24" s="63">
        <f t="shared" si="14"/>
        <v>0</v>
      </c>
      <c r="BV24" s="63">
        <f t="shared" si="14"/>
        <v>0</v>
      </c>
      <c r="BW24" s="63">
        <f t="shared" si="14"/>
        <v>0</v>
      </c>
      <c r="BX24" s="63">
        <f t="shared" si="14"/>
        <v>0</v>
      </c>
      <c r="BY24" s="63">
        <f t="shared" si="14"/>
        <v>0</v>
      </c>
      <c r="BZ24" s="63">
        <f t="shared" si="14"/>
        <v>0</v>
      </c>
      <c r="CA24" s="63">
        <f t="shared" si="14"/>
        <v>0</v>
      </c>
      <c r="CB24" s="63">
        <f t="shared" si="14"/>
        <v>0</v>
      </c>
      <c r="CC24" s="63">
        <f t="shared" si="14"/>
        <v>0</v>
      </c>
      <c r="CD24" s="63">
        <f t="shared" si="14"/>
        <v>0</v>
      </c>
      <c r="CE24" s="63">
        <f t="shared" si="14"/>
        <v>0</v>
      </c>
      <c r="CF24" s="63">
        <f t="shared" si="14"/>
        <v>0</v>
      </c>
      <c r="CG24" s="63">
        <f t="shared" si="14"/>
        <v>397.62606793965159</v>
      </c>
      <c r="CH24" s="63">
        <f t="shared" si="14"/>
        <v>0</v>
      </c>
      <c r="CI24" s="63">
        <f t="shared" si="14"/>
        <v>0</v>
      </c>
      <c r="CJ24" s="63">
        <f t="shared" si="14"/>
        <v>151.37879987880308</v>
      </c>
      <c r="CK24" s="63">
        <f t="shared" si="14"/>
        <v>246.24726806084848</v>
      </c>
      <c r="CL24" s="63">
        <f t="shared" si="14"/>
        <v>359.39486711268199</v>
      </c>
      <c r="CM24" s="63">
        <f t="shared" si="14"/>
        <v>0</v>
      </c>
      <c r="CN24" s="63">
        <f t="shared" si="14"/>
        <v>0</v>
      </c>
      <c r="CO24" s="63">
        <f>SUM(CO32)</f>
        <v>113.05454335976</v>
      </c>
      <c r="CP24" s="63">
        <f t="shared" si="14"/>
        <v>246.34032375292199</v>
      </c>
      <c r="CQ24" s="65" t="s">
        <v>152</v>
      </c>
    </row>
    <row r="25" spans="1:95" ht="31.5" x14ac:dyDescent="0.25">
      <c r="A25" s="62" t="s">
        <v>414</v>
      </c>
      <c r="B25" s="62" t="s">
        <v>415</v>
      </c>
      <c r="C25" s="62" t="s">
        <v>160</v>
      </c>
      <c r="D25" s="63">
        <f>SUM(D58)</f>
        <v>0</v>
      </c>
      <c r="E25" s="63">
        <f t="shared" ref="E25:BN25" si="15">SUM(E58)</f>
        <v>0</v>
      </c>
      <c r="F25" s="63">
        <f t="shared" si="15"/>
        <v>0</v>
      </c>
      <c r="G25" s="63">
        <f t="shared" si="15"/>
        <v>0</v>
      </c>
      <c r="H25" s="63">
        <f t="shared" si="15"/>
        <v>89.990672605420144</v>
      </c>
      <c r="I25" s="63">
        <f t="shared" si="15"/>
        <v>475.91963846926336</v>
      </c>
      <c r="J25" s="63">
        <f t="shared" si="15"/>
        <v>0</v>
      </c>
      <c r="K25" s="63">
        <f t="shared" si="15"/>
        <v>92.10213785253967</v>
      </c>
      <c r="L25" s="63">
        <f t="shared" si="15"/>
        <v>511.07607427101544</v>
      </c>
      <c r="M25" s="63">
        <f t="shared" si="15"/>
        <v>0</v>
      </c>
      <c r="N25" s="63">
        <f t="shared" si="15"/>
        <v>0</v>
      </c>
      <c r="O25" s="63">
        <f t="shared" si="15"/>
        <v>0</v>
      </c>
      <c r="P25" s="63">
        <f t="shared" si="15"/>
        <v>823.48052036197919</v>
      </c>
      <c r="Q25" s="63">
        <f t="shared" si="15"/>
        <v>903.86953264517638</v>
      </c>
      <c r="R25" s="63">
        <f>SUM(R58)</f>
        <v>897.44013619273198</v>
      </c>
      <c r="S25" s="63">
        <f t="shared" si="15"/>
        <v>994.28292683382961</v>
      </c>
      <c r="T25" s="63">
        <f t="shared" si="15"/>
        <v>562.64071209098688</v>
      </c>
      <c r="U25" s="63">
        <f t="shared" si="15"/>
        <v>593.17802007123487</v>
      </c>
      <c r="V25" s="63">
        <f t="shared" si="15"/>
        <v>0</v>
      </c>
      <c r="W25" s="63">
        <f t="shared" si="15"/>
        <v>437.93732495923967</v>
      </c>
      <c r="X25" s="63">
        <f t="shared" si="15"/>
        <v>468.4890220392349</v>
      </c>
      <c r="Y25" s="63">
        <f t="shared" si="15"/>
        <v>5.1675959999999996</v>
      </c>
      <c r="Z25" s="63">
        <f t="shared" si="15"/>
        <v>0</v>
      </c>
      <c r="AA25" s="63">
        <f t="shared" si="15"/>
        <v>0</v>
      </c>
      <c r="AB25" s="63">
        <f t="shared" si="15"/>
        <v>5.1675959999999996</v>
      </c>
      <c r="AC25" s="63">
        <f t="shared" si="15"/>
        <v>0</v>
      </c>
      <c r="AD25" s="63">
        <f t="shared" si="15"/>
        <v>2.5849999920000002</v>
      </c>
      <c r="AE25" s="63">
        <f t="shared" si="15"/>
        <v>0</v>
      </c>
      <c r="AF25" s="63">
        <f t="shared" si="15"/>
        <v>0</v>
      </c>
      <c r="AG25" s="63">
        <f t="shared" si="15"/>
        <v>2.5849999920000002</v>
      </c>
      <c r="AH25" s="63">
        <f t="shared" si="15"/>
        <v>0</v>
      </c>
      <c r="AI25" s="63">
        <f t="shared" si="15"/>
        <v>119.67705033174724</v>
      </c>
      <c r="AJ25" s="63">
        <f t="shared" si="15"/>
        <v>0</v>
      </c>
      <c r="AK25" s="63">
        <f t="shared" si="15"/>
        <v>0</v>
      </c>
      <c r="AL25" s="63">
        <f t="shared" si="15"/>
        <v>51.702270609874617</v>
      </c>
      <c r="AM25" s="63">
        <f t="shared" si="15"/>
        <v>67.974779721872622</v>
      </c>
      <c r="AN25" s="63">
        <f t="shared" si="15"/>
        <v>122.10399803999999</v>
      </c>
      <c r="AO25" s="63">
        <f t="shared" si="15"/>
        <v>0</v>
      </c>
      <c r="AP25" s="63">
        <f t="shared" si="15"/>
        <v>0</v>
      </c>
      <c r="AQ25" s="63">
        <f t="shared" si="15"/>
        <v>122.10399803999999</v>
      </c>
      <c r="AR25" s="63">
        <f t="shared" si="15"/>
        <v>0</v>
      </c>
      <c r="AS25" s="63">
        <f t="shared" si="15"/>
        <v>54.4132462312473</v>
      </c>
      <c r="AT25" s="63">
        <f t="shared" si="15"/>
        <v>0</v>
      </c>
      <c r="AU25" s="63">
        <f t="shared" si="15"/>
        <v>0</v>
      </c>
      <c r="AV25" s="63">
        <f t="shared" si="15"/>
        <v>54.4132462312473</v>
      </c>
      <c r="AW25" s="63">
        <f t="shared" si="15"/>
        <v>0</v>
      </c>
      <c r="AX25" s="63">
        <f t="shared" si="15"/>
        <v>84.625061040242585</v>
      </c>
      <c r="AY25" s="63">
        <f t="shared" si="15"/>
        <v>0</v>
      </c>
      <c r="AZ25" s="63">
        <f t="shared" si="15"/>
        <v>0</v>
      </c>
      <c r="BA25" s="63">
        <f t="shared" si="15"/>
        <v>80.563061040242602</v>
      </c>
      <c r="BB25" s="63">
        <f t="shared" si="15"/>
        <v>4.0619999999999994</v>
      </c>
      <c r="BC25" s="63">
        <f t="shared" si="15"/>
        <v>156.78085726657588</v>
      </c>
      <c r="BD25" s="63">
        <f t="shared" si="15"/>
        <v>0</v>
      </c>
      <c r="BE25" s="63">
        <f t="shared" si="15"/>
        <v>0</v>
      </c>
      <c r="BF25" s="63">
        <f t="shared" si="15"/>
        <v>156.78085726657588</v>
      </c>
      <c r="BG25" s="63">
        <f t="shared" si="15"/>
        <v>0</v>
      </c>
      <c r="BH25" s="63">
        <f t="shared" si="15"/>
        <v>156.78085726657588</v>
      </c>
      <c r="BI25" s="63">
        <f t="shared" si="15"/>
        <v>0</v>
      </c>
      <c r="BJ25" s="63">
        <f t="shared" si="15"/>
        <v>0</v>
      </c>
      <c r="BK25" s="63">
        <f t="shared" si="15"/>
        <v>156.78085726657588</v>
      </c>
      <c r="BL25" s="63">
        <f t="shared" si="15"/>
        <v>0</v>
      </c>
      <c r="BM25" s="63">
        <f t="shared" si="15"/>
        <v>103.24504691005359</v>
      </c>
      <c r="BN25" s="63">
        <f t="shared" si="15"/>
        <v>0</v>
      </c>
      <c r="BO25" s="63">
        <f t="shared" ref="BO25:CN25" si="16">SUM(BO58)</f>
        <v>0</v>
      </c>
      <c r="BP25" s="63">
        <f t="shared" si="16"/>
        <v>103.24504691005359</v>
      </c>
      <c r="BQ25" s="63">
        <f t="shared" si="16"/>
        <v>0</v>
      </c>
      <c r="BR25" s="63">
        <f t="shared" si="16"/>
        <v>103.24504691005359</v>
      </c>
      <c r="BS25" s="63">
        <f t="shared" si="16"/>
        <v>0</v>
      </c>
      <c r="BT25" s="63">
        <f t="shared" si="16"/>
        <v>0</v>
      </c>
      <c r="BU25" s="63">
        <f t="shared" si="16"/>
        <v>103.24504691005359</v>
      </c>
      <c r="BV25" s="63">
        <f t="shared" si="16"/>
        <v>0</v>
      </c>
      <c r="BW25" s="63">
        <f t="shared" si="16"/>
        <v>123.49839499836291</v>
      </c>
      <c r="BX25" s="63">
        <f t="shared" si="16"/>
        <v>0</v>
      </c>
      <c r="BY25" s="63">
        <f t="shared" si="16"/>
        <v>0</v>
      </c>
      <c r="BZ25" s="63">
        <f t="shared" si="16"/>
        <v>123.49839499836291</v>
      </c>
      <c r="CA25" s="63">
        <f t="shared" si="16"/>
        <v>0</v>
      </c>
      <c r="CB25" s="63">
        <f t="shared" si="16"/>
        <v>123.49839499836291</v>
      </c>
      <c r="CC25" s="63">
        <f t="shared" si="16"/>
        <v>0</v>
      </c>
      <c r="CD25" s="63">
        <f t="shared" si="16"/>
        <v>0</v>
      </c>
      <c r="CE25" s="63">
        <f t="shared" si="16"/>
        <v>123.49839499836291</v>
      </c>
      <c r="CF25" s="63">
        <f t="shared" si="16"/>
        <v>0</v>
      </c>
      <c r="CG25" s="63">
        <f t="shared" si="16"/>
        <v>557.61459573798686</v>
      </c>
      <c r="CH25" s="63">
        <f t="shared" si="16"/>
        <v>0</v>
      </c>
      <c r="CI25" s="63">
        <f t="shared" si="16"/>
        <v>0</v>
      </c>
      <c r="CJ25" s="63">
        <f t="shared" si="16"/>
        <v>489.63959556911425</v>
      </c>
      <c r="CK25" s="63">
        <f t="shared" si="16"/>
        <v>67.974779721872622</v>
      </c>
      <c r="CL25" s="63">
        <f t="shared" si="16"/>
        <v>590.25335825523496</v>
      </c>
      <c r="CM25" s="63">
        <f t="shared" si="16"/>
        <v>0</v>
      </c>
      <c r="CN25" s="63">
        <f t="shared" si="16"/>
        <v>0</v>
      </c>
      <c r="CO25" s="63">
        <f>SUM(CO58)</f>
        <v>586.19135825523495</v>
      </c>
      <c r="CP25" s="63">
        <f>SUM(CP58)</f>
        <v>4.0619999999999994</v>
      </c>
      <c r="CQ25" s="65" t="s">
        <v>152</v>
      </c>
    </row>
    <row r="26" spans="1:95" ht="63" x14ac:dyDescent="0.25">
      <c r="A26" s="62" t="s">
        <v>416</v>
      </c>
      <c r="B26" s="62" t="s">
        <v>417</v>
      </c>
      <c r="C26" s="62" t="s">
        <v>160</v>
      </c>
      <c r="D26" s="63">
        <f>SUM(D104)</f>
        <v>0</v>
      </c>
      <c r="E26" s="63">
        <f t="shared" ref="E26:BN26" si="17">SUM(E104)</f>
        <v>0</v>
      </c>
      <c r="F26" s="63">
        <f t="shared" si="17"/>
        <v>0</v>
      </c>
      <c r="G26" s="63">
        <f t="shared" si="17"/>
        <v>0</v>
      </c>
      <c r="H26" s="63">
        <f t="shared" si="17"/>
        <v>0</v>
      </c>
      <c r="I26" s="63">
        <f t="shared" si="17"/>
        <v>0</v>
      </c>
      <c r="J26" s="63">
        <f t="shared" si="17"/>
        <v>0</v>
      </c>
      <c r="K26" s="63">
        <f t="shared" si="17"/>
        <v>0</v>
      </c>
      <c r="L26" s="63">
        <f t="shared" si="17"/>
        <v>0</v>
      </c>
      <c r="M26" s="63">
        <f t="shared" si="17"/>
        <v>0</v>
      </c>
      <c r="N26" s="63">
        <f t="shared" si="17"/>
        <v>0</v>
      </c>
      <c r="O26" s="63">
        <f t="shared" si="17"/>
        <v>0</v>
      </c>
      <c r="P26" s="63">
        <f t="shared" si="17"/>
        <v>0</v>
      </c>
      <c r="Q26" s="63">
        <f t="shared" si="17"/>
        <v>0</v>
      </c>
      <c r="R26" s="63">
        <f t="shared" si="17"/>
        <v>0</v>
      </c>
      <c r="S26" s="63">
        <f t="shared" si="17"/>
        <v>0</v>
      </c>
      <c r="T26" s="63">
        <f t="shared" si="17"/>
        <v>0</v>
      </c>
      <c r="U26" s="63">
        <f t="shared" si="17"/>
        <v>0</v>
      </c>
      <c r="V26" s="63">
        <f t="shared" si="17"/>
        <v>0</v>
      </c>
      <c r="W26" s="63">
        <f t="shared" si="17"/>
        <v>0</v>
      </c>
      <c r="X26" s="63">
        <f t="shared" si="17"/>
        <v>0</v>
      </c>
      <c r="Y26" s="63">
        <f t="shared" si="17"/>
        <v>0</v>
      </c>
      <c r="Z26" s="63">
        <f t="shared" si="17"/>
        <v>0</v>
      </c>
      <c r="AA26" s="63">
        <f t="shared" si="17"/>
        <v>0</v>
      </c>
      <c r="AB26" s="63">
        <f t="shared" si="17"/>
        <v>0</v>
      </c>
      <c r="AC26" s="63">
        <f t="shared" si="17"/>
        <v>0</v>
      </c>
      <c r="AD26" s="63">
        <f t="shared" si="17"/>
        <v>0</v>
      </c>
      <c r="AE26" s="63">
        <f t="shared" si="17"/>
        <v>0</v>
      </c>
      <c r="AF26" s="63">
        <f t="shared" si="17"/>
        <v>0</v>
      </c>
      <c r="AG26" s="63">
        <f t="shared" si="17"/>
        <v>0</v>
      </c>
      <c r="AH26" s="63">
        <f t="shared" si="17"/>
        <v>0</v>
      </c>
      <c r="AI26" s="63">
        <f t="shared" si="17"/>
        <v>0</v>
      </c>
      <c r="AJ26" s="63">
        <f t="shared" si="17"/>
        <v>0</v>
      </c>
      <c r="AK26" s="63">
        <f t="shared" si="17"/>
        <v>0</v>
      </c>
      <c r="AL26" s="63">
        <f t="shared" si="17"/>
        <v>0</v>
      </c>
      <c r="AM26" s="63">
        <f t="shared" si="17"/>
        <v>0</v>
      </c>
      <c r="AN26" s="63">
        <f t="shared" si="17"/>
        <v>0</v>
      </c>
      <c r="AO26" s="63">
        <f t="shared" si="17"/>
        <v>0</v>
      </c>
      <c r="AP26" s="63">
        <f t="shared" si="17"/>
        <v>0</v>
      </c>
      <c r="AQ26" s="63">
        <f t="shared" si="17"/>
        <v>0</v>
      </c>
      <c r="AR26" s="63">
        <f t="shared" si="17"/>
        <v>0</v>
      </c>
      <c r="AS26" s="63">
        <f t="shared" si="17"/>
        <v>0</v>
      </c>
      <c r="AT26" s="63">
        <f t="shared" si="17"/>
        <v>0</v>
      </c>
      <c r="AU26" s="63">
        <f t="shared" si="17"/>
        <v>0</v>
      </c>
      <c r="AV26" s="63">
        <f t="shared" si="17"/>
        <v>0</v>
      </c>
      <c r="AW26" s="63">
        <f t="shared" si="17"/>
        <v>0</v>
      </c>
      <c r="AX26" s="63">
        <f t="shared" si="17"/>
        <v>0</v>
      </c>
      <c r="AY26" s="63">
        <f t="shared" si="17"/>
        <v>0</v>
      </c>
      <c r="AZ26" s="63">
        <f t="shared" si="17"/>
        <v>0</v>
      </c>
      <c r="BA26" s="63">
        <f t="shared" si="17"/>
        <v>0</v>
      </c>
      <c r="BB26" s="63">
        <f t="shared" si="17"/>
        <v>0</v>
      </c>
      <c r="BC26" s="63">
        <f t="shared" si="17"/>
        <v>0</v>
      </c>
      <c r="BD26" s="63">
        <f t="shared" si="17"/>
        <v>0</v>
      </c>
      <c r="BE26" s="63">
        <f t="shared" si="17"/>
        <v>0</v>
      </c>
      <c r="BF26" s="63">
        <f t="shared" si="17"/>
        <v>0</v>
      </c>
      <c r="BG26" s="63">
        <f t="shared" si="17"/>
        <v>0</v>
      </c>
      <c r="BH26" s="63">
        <f t="shared" si="17"/>
        <v>0</v>
      </c>
      <c r="BI26" s="63">
        <f t="shared" si="17"/>
        <v>0</v>
      </c>
      <c r="BJ26" s="63">
        <f t="shared" si="17"/>
        <v>0</v>
      </c>
      <c r="BK26" s="63">
        <f t="shared" si="17"/>
        <v>0</v>
      </c>
      <c r="BL26" s="63">
        <f t="shared" si="17"/>
        <v>0</v>
      </c>
      <c r="BM26" s="63">
        <f t="shared" si="17"/>
        <v>0</v>
      </c>
      <c r="BN26" s="63">
        <f t="shared" si="17"/>
        <v>0</v>
      </c>
      <c r="BO26" s="63">
        <f t="shared" ref="BO26:CP26" si="18">SUM(BO104)</f>
        <v>0</v>
      </c>
      <c r="BP26" s="63">
        <f t="shared" si="18"/>
        <v>0</v>
      </c>
      <c r="BQ26" s="63">
        <f t="shared" si="18"/>
        <v>0</v>
      </c>
      <c r="BR26" s="63">
        <f t="shared" si="18"/>
        <v>0</v>
      </c>
      <c r="BS26" s="63">
        <f t="shared" si="18"/>
        <v>0</v>
      </c>
      <c r="BT26" s="63">
        <f t="shared" si="18"/>
        <v>0</v>
      </c>
      <c r="BU26" s="63">
        <f t="shared" si="18"/>
        <v>0</v>
      </c>
      <c r="BV26" s="63">
        <f t="shared" si="18"/>
        <v>0</v>
      </c>
      <c r="BW26" s="63">
        <f t="shared" si="18"/>
        <v>0</v>
      </c>
      <c r="BX26" s="63">
        <f t="shared" si="18"/>
        <v>0</v>
      </c>
      <c r="BY26" s="63">
        <f t="shared" si="18"/>
        <v>0</v>
      </c>
      <c r="BZ26" s="63">
        <f t="shared" si="18"/>
        <v>0</v>
      </c>
      <c r="CA26" s="63">
        <f t="shared" si="18"/>
        <v>0</v>
      </c>
      <c r="CB26" s="63">
        <f t="shared" si="18"/>
        <v>0</v>
      </c>
      <c r="CC26" s="63">
        <f t="shared" si="18"/>
        <v>0</v>
      </c>
      <c r="CD26" s="63">
        <f t="shared" si="18"/>
        <v>0</v>
      </c>
      <c r="CE26" s="63">
        <f t="shared" si="18"/>
        <v>0</v>
      </c>
      <c r="CF26" s="63">
        <f t="shared" si="18"/>
        <v>0</v>
      </c>
      <c r="CG26" s="63">
        <f t="shared" si="18"/>
        <v>0</v>
      </c>
      <c r="CH26" s="63">
        <f t="shared" si="18"/>
        <v>0</v>
      </c>
      <c r="CI26" s="63">
        <f t="shared" si="18"/>
        <v>0</v>
      </c>
      <c r="CJ26" s="63">
        <f t="shared" si="18"/>
        <v>0</v>
      </c>
      <c r="CK26" s="63">
        <f t="shared" si="18"/>
        <v>0</v>
      </c>
      <c r="CL26" s="63">
        <f t="shared" si="18"/>
        <v>0</v>
      </c>
      <c r="CM26" s="63">
        <f t="shared" si="18"/>
        <v>0</v>
      </c>
      <c r="CN26" s="63">
        <f t="shared" si="18"/>
        <v>0</v>
      </c>
      <c r="CO26" s="63">
        <f t="shared" si="18"/>
        <v>0</v>
      </c>
      <c r="CP26" s="63">
        <f t="shared" si="18"/>
        <v>0</v>
      </c>
      <c r="CQ26" s="65" t="s">
        <v>152</v>
      </c>
    </row>
    <row r="27" spans="1:95" ht="31.5" x14ac:dyDescent="0.25">
      <c r="A27" s="62" t="s">
        <v>418</v>
      </c>
      <c r="B27" s="62" t="s">
        <v>419</v>
      </c>
      <c r="C27" s="62" t="s">
        <v>160</v>
      </c>
      <c r="D27" s="63">
        <f>SUM(D107)</f>
        <v>0</v>
      </c>
      <c r="E27" s="63">
        <f t="shared" ref="E27:BN27" si="19">SUM(E107)</f>
        <v>0</v>
      </c>
      <c r="F27" s="63">
        <f t="shared" si="19"/>
        <v>0</v>
      </c>
      <c r="G27" s="63">
        <f t="shared" si="19"/>
        <v>0</v>
      </c>
      <c r="H27" s="63">
        <f t="shared" si="19"/>
        <v>0</v>
      </c>
      <c r="I27" s="63">
        <f t="shared" si="19"/>
        <v>0</v>
      </c>
      <c r="J27" s="63">
        <f t="shared" si="19"/>
        <v>0</v>
      </c>
      <c r="K27" s="63">
        <f t="shared" si="19"/>
        <v>0</v>
      </c>
      <c r="L27" s="63">
        <f t="shared" si="19"/>
        <v>0</v>
      </c>
      <c r="M27" s="63">
        <f t="shared" si="19"/>
        <v>0</v>
      </c>
      <c r="N27" s="63">
        <f t="shared" si="19"/>
        <v>0</v>
      </c>
      <c r="O27" s="63">
        <f t="shared" si="19"/>
        <v>0</v>
      </c>
      <c r="P27" s="63">
        <f t="shared" si="19"/>
        <v>0</v>
      </c>
      <c r="Q27" s="63">
        <f t="shared" si="19"/>
        <v>0</v>
      </c>
      <c r="R27" s="63">
        <f t="shared" si="19"/>
        <v>0</v>
      </c>
      <c r="S27" s="63">
        <f t="shared" si="19"/>
        <v>0</v>
      </c>
      <c r="T27" s="63">
        <f t="shared" si="19"/>
        <v>0</v>
      </c>
      <c r="U27" s="63">
        <f t="shared" si="19"/>
        <v>0</v>
      </c>
      <c r="V27" s="63">
        <f t="shared" si="19"/>
        <v>0</v>
      </c>
      <c r="W27" s="63">
        <f t="shared" si="19"/>
        <v>0</v>
      </c>
      <c r="X27" s="63">
        <f t="shared" si="19"/>
        <v>0</v>
      </c>
      <c r="Y27" s="63">
        <f t="shared" si="19"/>
        <v>0</v>
      </c>
      <c r="Z27" s="63">
        <f t="shared" si="19"/>
        <v>0</v>
      </c>
      <c r="AA27" s="63">
        <f t="shared" si="19"/>
        <v>0</v>
      </c>
      <c r="AB27" s="63">
        <f t="shared" si="19"/>
        <v>0</v>
      </c>
      <c r="AC27" s="63">
        <f t="shared" si="19"/>
        <v>0</v>
      </c>
      <c r="AD27" s="63">
        <f t="shared" si="19"/>
        <v>0</v>
      </c>
      <c r="AE27" s="63">
        <f t="shared" si="19"/>
        <v>0</v>
      </c>
      <c r="AF27" s="63">
        <f t="shared" si="19"/>
        <v>0</v>
      </c>
      <c r="AG27" s="63">
        <f t="shared" si="19"/>
        <v>0</v>
      </c>
      <c r="AH27" s="63">
        <f t="shared" si="19"/>
        <v>0</v>
      </c>
      <c r="AI27" s="63">
        <f t="shared" si="19"/>
        <v>0</v>
      </c>
      <c r="AJ27" s="63">
        <f t="shared" si="19"/>
        <v>0</v>
      </c>
      <c r="AK27" s="63">
        <f t="shared" si="19"/>
        <v>0</v>
      </c>
      <c r="AL27" s="63">
        <f t="shared" si="19"/>
        <v>0</v>
      </c>
      <c r="AM27" s="63">
        <f t="shared" si="19"/>
        <v>0</v>
      </c>
      <c r="AN27" s="63">
        <f t="shared" si="19"/>
        <v>0</v>
      </c>
      <c r="AO27" s="63">
        <f t="shared" si="19"/>
        <v>0</v>
      </c>
      <c r="AP27" s="63">
        <f t="shared" si="19"/>
        <v>0</v>
      </c>
      <c r="AQ27" s="63">
        <f t="shared" si="19"/>
        <v>0</v>
      </c>
      <c r="AR27" s="63">
        <f t="shared" si="19"/>
        <v>0</v>
      </c>
      <c r="AS27" s="63">
        <f t="shared" si="19"/>
        <v>0</v>
      </c>
      <c r="AT27" s="63">
        <f t="shared" si="19"/>
        <v>0</v>
      </c>
      <c r="AU27" s="63">
        <f t="shared" si="19"/>
        <v>0</v>
      </c>
      <c r="AV27" s="63">
        <f t="shared" si="19"/>
        <v>0</v>
      </c>
      <c r="AW27" s="63">
        <f t="shared" si="19"/>
        <v>0</v>
      </c>
      <c r="AX27" s="63">
        <f t="shared" si="19"/>
        <v>0</v>
      </c>
      <c r="AY27" s="63">
        <f t="shared" si="19"/>
        <v>0</v>
      </c>
      <c r="AZ27" s="63">
        <f t="shared" si="19"/>
        <v>0</v>
      </c>
      <c r="BA27" s="63">
        <f t="shared" si="19"/>
        <v>0</v>
      </c>
      <c r="BB27" s="63">
        <f t="shared" si="19"/>
        <v>0</v>
      </c>
      <c r="BC27" s="63">
        <f t="shared" si="19"/>
        <v>0</v>
      </c>
      <c r="BD27" s="63">
        <f t="shared" si="19"/>
        <v>0</v>
      </c>
      <c r="BE27" s="63">
        <f t="shared" si="19"/>
        <v>0</v>
      </c>
      <c r="BF27" s="63">
        <f t="shared" si="19"/>
        <v>0</v>
      </c>
      <c r="BG27" s="63">
        <f t="shared" si="19"/>
        <v>0</v>
      </c>
      <c r="BH27" s="63">
        <f t="shared" si="19"/>
        <v>0</v>
      </c>
      <c r="BI27" s="63">
        <f t="shared" si="19"/>
        <v>0</v>
      </c>
      <c r="BJ27" s="63">
        <f t="shared" si="19"/>
        <v>0</v>
      </c>
      <c r="BK27" s="63">
        <f t="shared" si="19"/>
        <v>0</v>
      </c>
      <c r="BL27" s="63">
        <f t="shared" si="19"/>
        <v>0</v>
      </c>
      <c r="BM27" s="63">
        <f t="shared" si="19"/>
        <v>0</v>
      </c>
      <c r="BN27" s="63">
        <f t="shared" si="19"/>
        <v>0</v>
      </c>
      <c r="BO27" s="63">
        <f t="shared" ref="BO27:CP27" si="20">SUM(BO107)</f>
        <v>0</v>
      </c>
      <c r="BP27" s="63">
        <f t="shared" si="20"/>
        <v>0</v>
      </c>
      <c r="BQ27" s="63">
        <f t="shared" si="20"/>
        <v>0</v>
      </c>
      <c r="BR27" s="63">
        <f t="shared" si="20"/>
        <v>0</v>
      </c>
      <c r="BS27" s="63">
        <f t="shared" si="20"/>
        <v>0</v>
      </c>
      <c r="BT27" s="63">
        <f t="shared" si="20"/>
        <v>0</v>
      </c>
      <c r="BU27" s="63">
        <f t="shared" si="20"/>
        <v>0</v>
      </c>
      <c r="BV27" s="63">
        <f t="shared" si="20"/>
        <v>0</v>
      </c>
      <c r="BW27" s="63">
        <f t="shared" si="20"/>
        <v>0</v>
      </c>
      <c r="BX27" s="63">
        <f t="shared" si="20"/>
        <v>0</v>
      </c>
      <c r="BY27" s="63">
        <f t="shared" si="20"/>
        <v>0</v>
      </c>
      <c r="BZ27" s="63">
        <f t="shared" si="20"/>
        <v>0</v>
      </c>
      <c r="CA27" s="63">
        <f t="shared" si="20"/>
        <v>0</v>
      </c>
      <c r="CB27" s="63">
        <f t="shared" si="20"/>
        <v>0</v>
      </c>
      <c r="CC27" s="63">
        <f t="shared" si="20"/>
        <v>0</v>
      </c>
      <c r="CD27" s="63">
        <f t="shared" si="20"/>
        <v>0</v>
      </c>
      <c r="CE27" s="63">
        <f t="shared" si="20"/>
        <v>0</v>
      </c>
      <c r="CF27" s="63">
        <f t="shared" si="20"/>
        <v>0</v>
      </c>
      <c r="CG27" s="63">
        <f t="shared" si="20"/>
        <v>0</v>
      </c>
      <c r="CH27" s="63">
        <f t="shared" si="20"/>
        <v>0</v>
      </c>
      <c r="CI27" s="63">
        <f t="shared" si="20"/>
        <v>0</v>
      </c>
      <c r="CJ27" s="63">
        <f t="shared" si="20"/>
        <v>0</v>
      </c>
      <c r="CK27" s="63">
        <f t="shared" si="20"/>
        <v>0</v>
      </c>
      <c r="CL27" s="63">
        <f t="shared" si="20"/>
        <v>0</v>
      </c>
      <c r="CM27" s="63">
        <f t="shared" si="20"/>
        <v>0</v>
      </c>
      <c r="CN27" s="63">
        <f t="shared" si="20"/>
        <v>0</v>
      </c>
      <c r="CO27" s="63">
        <f t="shared" si="20"/>
        <v>0</v>
      </c>
      <c r="CP27" s="63">
        <f t="shared" si="20"/>
        <v>0</v>
      </c>
      <c r="CQ27" s="65" t="s">
        <v>152</v>
      </c>
    </row>
    <row r="28" spans="1:95" ht="47.25" x14ac:dyDescent="0.25">
      <c r="A28" s="62" t="s">
        <v>420</v>
      </c>
      <c r="B28" s="62" t="s">
        <v>421</v>
      </c>
      <c r="C28" s="62" t="s">
        <v>160</v>
      </c>
      <c r="D28" s="63">
        <f>SUM(D108)</f>
        <v>0</v>
      </c>
      <c r="E28" s="63">
        <f t="shared" ref="E28:BN28" si="21">SUM(E108)</f>
        <v>0</v>
      </c>
      <c r="F28" s="63">
        <f t="shared" si="21"/>
        <v>0</v>
      </c>
      <c r="G28" s="63">
        <f t="shared" si="21"/>
        <v>0</v>
      </c>
      <c r="H28" s="63">
        <f t="shared" si="21"/>
        <v>0</v>
      </c>
      <c r="I28" s="63">
        <f t="shared" si="21"/>
        <v>0</v>
      </c>
      <c r="J28" s="63">
        <f t="shared" si="21"/>
        <v>0</v>
      </c>
      <c r="K28" s="63">
        <f t="shared" si="21"/>
        <v>0</v>
      </c>
      <c r="L28" s="63">
        <f t="shared" si="21"/>
        <v>0</v>
      </c>
      <c r="M28" s="63">
        <f t="shared" si="21"/>
        <v>0</v>
      </c>
      <c r="N28" s="63">
        <f t="shared" si="21"/>
        <v>0</v>
      </c>
      <c r="O28" s="63">
        <f t="shared" si="21"/>
        <v>0</v>
      </c>
      <c r="P28" s="63">
        <f t="shared" si="21"/>
        <v>0</v>
      </c>
      <c r="Q28" s="63">
        <f t="shared" si="21"/>
        <v>0</v>
      </c>
      <c r="R28" s="63">
        <f t="shared" si="21"/>
        <v>0</v>
      </c>
      <c r="S28" s="63">
        <f t="shared" si="21"/>
        <v>0</v>
      </c>
      <c r="T28" s="63">
        <f t="shared" si="21"/>
        <v>0</v>
      </c>
      <c r="U28" s="63">
        <f t="shared" si="21"/>
        <v>0</v>
      </c>
      <c r="V28" s="63">
        <f t="shared" si="21"/>
        <v>0</v>
      </c>
      <c r="W28" s="63">
        <f t="shared" si="21"/>
        <v>0</v>
      </c>
      <c r="X28" s="63">
        <f t="shared" si="21"/>
        <v>0</v>
      </c>
      <c r="Y28" s="63">
        <f t="shared" si="21"/>
        <v>0</v>
      </c>
      <c r="Z28" s="63">
        <f t="shared" si="21"/>
        <v>0</v>
      </c>
      <c r="AA28" s="63">
        <f t="shared" si="21"/>
        <v>0</v>
      </c>
      <c r="AB28" s="63">
        <f t="shared" si="21"/>
        <v>0</v>
      </c>
      <c r="AC28" s="63">
        <f t="shared" si="21"/>
        <v>0</v>
      </c>
      <c r="AD28" s="63">
        <f t="shared" si="21"/>
        <v>0</v>
      </c>
      <c r="AE28" s="63">
        <f t="shared" si="21"/>
        <v>0</v>
      </c>
      <c r="AF28" s="63">
        <f t="shared" si="21"/>
        <v>0</v>
      </c>
      <c r="AG28" s="63">
        <f t="shared" si="21"/>
        <v>0</v>
      </c>
      <c r="AH28" s="63">
        <f t="shared" si="21"/>
        <v>0</v>
      </c>
      <c r="AI28" s="63">
        <f t="shared" si="21"/>
        <v>0</v>
      </c>
      <c r="AJ28" s="63">
        <f t="shared" si="21"/>
        <v>0</v>
      </c>
      <c r="AK28" s="63">
        <f t="shared" si="21"/>
        <v>0</v>
      </c>
      <c r="AL28" s="63">
        <f t="shared" si="21"/>
        <v>0</v>
      </c>
      <c r="AM28" s="63">
        <f t="shared" si="21"/>
        <v>0</v>
      </c>
      <c r="AN28" s="63">
        <f t="shared" si="21"/>
        <v>0</v>
      </c>
      <c r="AO28" s="63">
        <f t="shared" si="21"/>
        <v>0</v>
      </c>
      <c r="AP28" s="63">
        <f t="shared" si="21"/>
        <v>0</v>
      </c>
      <c r="AQ28" s="63">
        <f t="shared" si="21"/>
        <v>0</v>
      </c>
      <c r="AR28" s="63">
        <f t="shared" si="21"/>
        <v>0</v>
      </c>
      <c r="AS28" s="63">
        <f t="shared" si="21"/>
        <v>0</v>
      </c>
      <c r="AT28" s="63">
        <f t="shared" si="21"/>
        <v>0</v>
      </c>
      <c r="AU28" s="63">
        <f t="shared" si="21"/>
        <v>0</v>
      </c>
      <c r="AV28" s="63">
        <f t="shared" si="21"/>
        <v>0</v>
      </c>
      <c r="AW28" s="63">
        <f t="shared" si="21"/>
        <v>0</v>
      </c>
      <c r="AX28" s="63">
        <f t="shared" si="21"/>
        <v>0</v>
      </c>
      <c r="AY28" s="63">
        <f t="shared" si="21"/>
        <v>0</v>
      </c>
      <c r="AZ28" s="63">
        <f t="shared" si="21"/>
        <v>0</v>
      </c>
      <c r="BA28" s="63">
        <f t="shared" si="21"/>
        <v>0</v>
      </c>
      <c r="BB28" s="63">
        <f t="shared" si="21"/>
        <v>0</v>
      </c>
      <c r="BC28" s="63">
        <f t="shared" si="21"/>
        <v>0</v>
      </c>
      <c r="BD28" s="63">
        <f t="shared" si="21"/>
        <v>0</v>
      </c>
      <c r="BE28" s="63">
        <f t="shared" si="21"/>
        <v>0</v>
      </c>
      <c r="BF28" s="63">
        <f t="shared" si="21"/>
        <v>0</v>
      </c>
      <c r="BG28" s="63">
        <f t="shared" si="21"/>
        <v>0</v>
      </c>
      <c r="BH28" s="63">
        <f t="shared" si="21"/>
        <v>0</v>
      </c>
      <c r="BI28" s="63">
        <f t="shared" si="21"/>
        <v>0</v>
      </c>
      <c r="BJ28" s="63">
        <f t="shared" si="21"/>
        <v>0</v>
      </c>
      <c r="BK28" s="63">
        <f t="shared" si="21"/>
        <v>0</v>
      </c>
      <c r="BL28" s="63">
        <f t="shared" si="21"/>
        <v>0</v>
      </c>
      <c r="BM28" s="63">
        <f t="shared" si="21"/>
        <v>0</v>
      </c>
      <c r="BN28" s="63">
        <f t="shared" si="21"/>
        <v>0</v>
      </c>
      <c r="BO28" s="63">
        <f t="shared" ref="BO28:CP28" si="22">SUM(BO108)</f>
        <v>0</v>
      </c>
      <c r="BP28" s="63">
        <f t="shared" si="22"/>
        <v>0</v>
      </c>
      <c r="BQ28" s="63">
        <f t="shared" si="22"/>
        <v>0</v>
      </c>
      <c r="BR28" s="63">
        <f t="shared" si="22"/>
        <v>0</v>
      </c>
      <c r="BS28" s="63">
        <f t="shared" si="22"/>
        <v>0</v>
      </c>
      <c r="BT28" s="63">
        <f t="shared" si="22"/>
        <v>0</v>
      </c>
      <c r="BU28" s="63">
        <f t="shared" si="22"/>
        <v>0</v>
      </c>
      <c r="BV28" s="63">
        <f t="shared" si="22"/>
        <v>0</v>
      </c>
      <c r="BW28" s="63">
        <f t="shared" si="22"/>
        <v>0</v>
      </c>
      <c r="BX28" s="63">
        <f t="shared" si="22"/>
        <v>0</v>
      </c>
      <c r="BY28" s="63">
        <f t="shared" si="22"/>
        <v>0</v>
      </c>
      <c r="BZ28" s="63">
        <f t="shared" si="22"/>
        <v>0</v>
      </c>
      <c r="CA28" s="63">
        <f t="shared" si="22"/>
        <v>0</v>
      </c>
      <c r="CB28" s="63">
        <f t="shared" si="22"/>
        <v>0</v>
      </c>
      <c r="CC28" s="63">
        <f t="shared" si="22"/>
        <v>0</v>
      </c>
      <c r="CD28" s="63">
        <f t="shared" si="22"/>
        <v>0</v>
      </c>
      <c r="CE28" s="63">
        <f t="shared" si="22"/>
        <v>0</v>
      </c>
      <c r="CF28" s="63">
        <f t="shared" si="22"/>
        <v>0</v>
      </c>
      <c r="CG28" s="63">
        <f t="shared" si="22"/>
        <v>0</v>
      </c>
      <c r="CH28" s="63">
        <f t="shared" si="22"/>
        <v>0</v>
      </c>
      <c r="CI28" s="63">
        <f t="shared" si="22"/>
        <v>0</v>
      </c>
      <c r="CJ28" s="63">
        <f t="shared" si="22"/>
        <v>0</v>
      </c>
      <c r="CK28" s="63">
        <f t="shared" si="22"/>
        <v>0</v>
      </c>
      <c r="CL28" s="63">
        <f t="shared" si="22"/>
        <v>0</v>
      </c>
      <c r="CM28" s="63">
        <f t="shared" si="22"/>
        <v>0</v>
      </c>
      <c r="CN28" s="63">
        <f t="shared" si="22"/>
        <v>0</v>
      </c>
      <c r="CO28" s="63">
        <f t="shared" si="22"/>
        <v>0</v>
      </c>
      <c r="CP28" s="63">
        <f t="shared" si="22"/>
        <v>0</v>
      </c>
      <c r="CQ28" s="65" t="s">
        <v>152</v>
      </c>
    </row>
    <row r="29" spans="1:95" x14ac:dyDescent="0.25">
      <c r="A29" s="62" t="s">
        <v>422</v>
      </c>
      <c r="B29" s="62" t="s">
        <v>423</v>
      </c>
      <c r="C29" s="62" t="s">
        <v>160</v>
      </c>
      <c r="D29" s="63">
        <f>SUM(D109)</f>
        <v>0</v>
      </c>
      <c r="E29" s="63">
        <f t="shared" ref="E29:BN29" si="23">SUM(E109)</f>
        <v>0</v>
      </c>
      <c r="F29" s="63">
        <f t="shared" si="23"/>
        <v>0</v>
      </c>
      <c r="G29" s="63">
        <f t="shared" si="23"/>
        <v>0</v>
      </c>
      <c r="H29" s="63">
        <f t="shared" si="23"/>
        <v>1.0337169114521101</v>
      </c>
      <c r="I29" s="63">
        <f t="shared" si="23"/>
        <v>138.8060751717168</v>
      </c>
      <c r="J29" s="63">
        <f t="shared" si="23"/>
        <v>0</v>
      </c>
      <c r="K29" s="63">
        <f t="shared" si="23"/>
        <v>1.0337169114521101</v>
      </c>
      <c r="L29" s="63">
        <f t="shared" si="23"/>
        <v>138.8060751717168</v>
      </c>
      <c r="M29" s="63">
        <f t="shared" si="23"/>
        <v>0</v>
      </c>
      <c r="N29" s="63">
        <f t="shared" si="23"/>
        <v>0</v>
      </c>
      <c r="O29" s="63">
        <f t="shared" si="23"/>
        <v>0</v>
      </c>
      <c r="P29" s="63">
        <f t="shared" si="23"/>
        <v>577.77915491212798</v>
      </c>
      <c r="Q29" s="63">
        <f t="shared" si="23"/>
        <v>650.89871904712822</v>
      </c>
      <c r="R29" s="63">
        <f>SUM(R109)</f>
        <v>594.7017390118441</v>
      </c>
      <c r="S29" s="63">
        <f>SUM(S109)</f>
        <v>691.52898582207843</v>
      </c>
      <c r="T29" s="63">
        <f t="shared" si="23"/>
        <v>171.47157723652597</v>
      </c>
      <c r="U29" s="63">
        <f t="shared" si="23"/>
        <v>170.11848445717675</v>
      </c>
      <c r="V29" s="63">
        <f t="shared" si="23"/>
        <v>0</v>
      </c>
      <c r="W29" s="63">
        <f t="shared" si="23"/>
        <v>142.30957922517675</v>
      </c>
      <c r="X29" s="63">
        <f t="shared" si="23"/>
        <v>142.30957922517675</v>
      </c>
      <c r="Y29" s="63">
        <f t="shared" si="23"/>
        <v>0</v>
      </c>
      <c r="Z29" s="63">
        <f t="shared" si="23"/>
        <v>0</v>
      </c>
      <c r="AA29" s="63">
        <f t="shared" si="23"/>
        <v>0</v>
      </c>
      <c r="AB29" s="63">
        <f t="shared" si="23"/>
        <v>0</v>
      </c>
      <c r="AC29" s="63">
        <f t="shared" si="23"/>
        <v>0</v>
      </c>
      <c r="AD29" s="63">
        <f t="shared" si="23"/>
        <v>0</v>
      </c>
      <c r="AE29" s="63">
        <f t="shared" si="23"/>
        <v>0</v>
      </c>
      <c r="AF29" s="63">
        <f t="shared" si="23"/>
        <v>0</v>
      </c>
      <c r="AG29" s="63">
        <f t="shared" si="23"/>
        <v>0</v>
      </c>
      <c r="AH29" s="63">
        <f t="shared" si="23"/>
        <v>0</v>
      </c>
      <c r="AI29" s="63">
        <f t="shared" si="23"/>
        <v>29.161998011349223</v>
      </c>
      <c r="AJ29" s="63">
        <f t="shared" si="23"/>
        <v>0</v>
      </c>
      <c r="AK29" s="63">
        <f t="shared" si="23"/>
        <v>0</v>
      </c>
      <c r="AL29" s="63">
        <f t="shared" si="23"/>
        <v>0</v>
      </c>
      <c r="AM29" s="63">
        <f t="shared" si="23"/>
        <v>29.161998011349223</v>
      </c>
      <c r="AN29" s="63">
        <f t="shared" si="23"/>
        <v>27.808905232000001</v>
      </c>
      <c r="AO29" s="63">
        <f t="shared" si="23"/>
        <v>0</v>
      </c>
      <c r="AP29" s="63">
        <f t="shared" si="23"/>
        <v>0</v>
      </c>
      <c r="AQ29" s="63">
        <f t="shared" si="23"/>
        <v>27.808905232000001</v>
      </c>
      <c r="AR29" s="63">
        <f t="shared" si="23"/>
        <v>0</v>
      </c>
      <c r="AS29" s="63">
        <f t="shared" si="23"/>
        <v>7.2983943426051567</v>
      </c>
      <c r="AT29" s="63">
        <f t="shared" si="23"/>
        <v>0</v>
      </c>
      <c r="AU29" s="63">
        <f t="shared" si="23"/>
        <v>0</v>
      </c>
      <c r="AV29" s="63">
        <f t="shared" si="23"/>
        <v>7.2983943426051567</v>
      </c>
      <c r="AW29" s="63">
        <f t="shared" si="23"/>
        <v>0</v>
      </c>
      <c r="AX29" s="63">
        <f t="shared" si="23"/>
        <v>7.2981743369497316</v>
      </c>
      <c r="AY29" s="63">
        <f t="shared" si="23"/>
        <v>0</v>
      </c>
      <c r="AZ29" s="63">
        <f t="shared" si="23"/>
        <v>0</v>
      </c>
      <c r="BA29" s="63">
        <f t="shared" si="23"/>
        <v>7.0077742308407345</v>
      </c>
      <c r="BB29" s="63">
        <f t="shared" si="23"/>
        <v>0.29040010610899702</v>
      </c>
      <c r="BC29" s="63">
        <f t="shared" si="23"/>
        <v>0</v>
      </c>
      <c r="BD29" s="63">
        <f t="shared" si="23"/>
        <v>0</v>
      </c>
      <c r="BE29" s="63">
        <f t="shared" si="23"/>
        <v>0</v>
      </c>
      <c r="BF29" s="63">
        <f t="shared" si="23"/>
        <v>0</v>
      </c>
      <c r="BG29" s="63">
        <f t="shared" si="23"/>
        <v>0</v>
      </c>
      <c r="BH29" s="63">
        <f t="shared" si="23"/>
        <v>0</v>
      </c>
      <c r="BI29" s="63">
        <f t="shared" si="23"/>
        <v>0</v>
      </c>
      <c r="BJ29" s="63">
        <f t="shared" si="23"/>
        <v>0</v>
      </c>
      <c r="BK29" s="63">
        <f t="shared" si="23"/>
        <v>0</v>
      </c>
      <c r="BL29" s="63">
        <f t="shared" si="23"/>
        <v>0</v>
      </c>
      <c r="BM29" s="63">
        <f t="shared" si="23"/>
        <v>77.368095531342064</v>
      </c>
      <c r="BN29" s="63">
        <f t="shared" si="23"/>
        <v>0</v>
      </c>
      <c r="BO29" s="63">
        <f t="shared" ref="BO29:CP29" si="24">SUM(BO109)</f>
        <v>0</v>
      </c>
      <c r="BP29" s="63">
        <f t="shared" si="24"/>
        <v>7.4503510833420696</v>
      </c>
      <c r="BQ29" s="63">
        <f t="shared" si="24"/>
        <v>69.917744447999993</v>
      </c>
      <c r="BR29" s="63">
        <f t="shared" si="24"/>
        <v>77.368095531342064</v>
      </c>
      <c r="BS29" s="63">
        <f t="shared" si="24"/>
        <v>0</v>
      </c>
      <c r="BT29" s="63">
        <f t="shared" si="24"/>
        <v>0</v>
      </c>
      <c r="BU29" s="63">
        <f t="shared" si="24"/>
        <v>7.4503510833420696</v>
      </c>
      <c r="BV29" s="63">
        <f t="shared" si="24"/>
        <v>69.917744447999993</v>
      </c>
      <c r="BW29" s="63">
        <f t="shared" si="24"/>
        <v>57.643309351229526</v>
      </c>
      <c r="BX29" s="63">
        <f t="shared" si="24"/>
        <v>0</v>
      </c>
      <c r="BY29" s="63">
        <f t="shared" si="24"/>
        <v>0</v>
      </c>
      <c r="BZ29" s="63">
        <f t="shared" si="24"/>
        <v>2.8359296712295299</v>
      </c>
      <c r="CA29" s="63">
        <f t="shared" si="24"/>
        <v>54.807379679999997</v>
      </c>
      <c r="CB29" s="63">
        <f t="shared" si="24"/>
        <v>57.643309351229526</v>
      </c>
      <c r="CC29" s="63">
        <f t="shared" si="24"/>
        <v>0</v>
      </c>
      <c r="CD29" s="63">
        <f t="shared" si="24"/>
        <v>0</v>
      </c>
      <c r="CE29" s="63">
        <f t="shared" si="24"/>
        <v>2.8359296712295299</v>
      </c>
      <c r="CF29" s="63">
        <f t="shared" si="24"/>
        <v>54.807379679999997</v>
      </c>
      <c r="CG29" s="63">
        <f t="shared" si="24"/>
        <v>171.47179723652596</v>
      </c>
      <c r="CH29" s="63">
        <f t="shared" si="24"/>
        <v>0</v>
      </c>
      <c r="CI29" s="63">
        <f t="shared" si="24"/>
        <v>0</v>
      </c>
      <c r="CJ29" s="63">
        <f t="shared" si="24"/>
        <v>17.584455097176757</v>
      </c>
      <c r="CK29" s="63">
        <f t="shared" si="24"/>
        <v>153.8871221393492</v>
      </c>
      <c r="CL29" s="63">
        <f t="shared" si="24"/>
        <v>170.11848445152131</v>
      </c>
      <c r="CM29" s="63">
        <f t="shared" si="24"/>
        <v>0</v>
      </c>
      <c r="CN29" s="63">
        <f t="shared" si="24"/>
        <v>0</v>
      </c>
      <c r="CO29" s="63">
        <f>SUM(CO109)</f>
        <v>45.102960217412338</v>
      </c>
      <c r="CP29" s="63">
        <f t="shared" si="24"/>
        <v>125.01552423410898</v>
      </c>
      <c r="CQ29" s="65" t="s">
        <v>152</v>
      </c>
    </row>
    <row r="30" spans="1:95" x14ac:dyDescent="0.25">
      <c r="A30" s="64"/>
      <c r="B30" s="64"/>
      <c r="C30" s="65"/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65"/>
      <c r="S30" s="65"/>
      <c r="T30" s="65"/>
      <c r="U30" s="65"/>
      <c r="V30" s="65"/>
      <c r="W30" s="65"/>
      <c r="X30" s="65"/>
      <c r="Y30" s="65"/>
      <c r="Z30" s="65"/>
      <c r="AA30" s="65"/>
      <c r="AB30" s="65"/>
      <c r="AC30" s="65"/>
      <c r="AD30" s="65"/>
      <c r="AE30" s="65"/>
      <c r="AF30" s="65"/>
      <c r="AG30" s="65"/>
      <c r="AH30" s="65"/>
      <c r="AI30" s="65"/>
      <c r="AJ30" s="65"/>
      <c r="AK30" s="65"/>
      <c r="AL30" s="65"/>
      <c r="AM30" s="65"/>
      <c r="AN30" s="65"/>
      <c r="AO30" s="65"/>
      <c r="AP30" s="65"/>
      <c r="AQ30" s="65"/>
      <c r="AR30" s="65"/>
      <c r="AS30" s="65"/>
      <c r="AT30" s="65"/>
      <c r="AU30" s="65"/>
      <c r="AV30" s="65"/>
      <c r="AW30" s="65"/>
      <c r="AX30" s="94"/>
      <c r="AY30" s="94"/>
      <c r="AZ30" s="94"/>
      <c r="BA30" s="94"/>
      <c r="BB30" s="94"/>
      <c r="BC30" s="65"/>
      <c r="BD30" s="65"/>
      <c r="BE30" s="65"/>
      <c r="BF30" s="65"/>
      <c r="BG30" s="65"/>
      <c r="BH30" s="65"/>
      <c r="BI30" s="65"/>
      <c r="BJ30" s="65"/>
      <c r="BK30" s="65"/>
      <c r="BL30" s="65"/>
      <c r="BM30" s="65"/>
      <c r="BN30" s="65"/>
      <c r="BO30" s="65"/>
      <c r="BP30" s="65"/>
      <c r="BQ30" s="65"/>
      <c r="BR30" s="65"/>
      <c r="BS30" s="65"/>
      <c r="BT30" s="65"/>
      <c r="BU30" s="65"/>
      <c r="BV30" s="65"/>
      <c r="BW30" s="65"/>
      <c r="BX30" s="65"/>
      <c r="BY30" s="65"/>
      <c r="BZ30" s="65"/>
      <c r="CA30" s="65"/>
      <c r="CB30" s="65"/>
      <c r="CC30" s="65"/>
      <c r="CD30" s="65"/>
      <c r="CE30" s="65"/>
      <c r="CF30" s="65"/>
      <c r="CG30" s="65"/>
      <c r="CH30" s="65"/>
      <c r="CI30" s="65"/>
      <c r="CJ30" s="65"/>
      <c r="CK30" s="65"/>
      <c r="CL30" s="65"/>
      <c r="CM30" s="65"/>
      <c r="CN30" s="65"/>
      <c r="CO30" s="65"/>
      <c r="CP30" s="65"/>
      <c r="CQ30" s="65"/>
    </row>
    <row r="31" spans="1:95" s="18" customFormat="1" x14ac:dyDescent="0.25">
      <c r="A31" s="36" t="s">
        <v>70</v>
      </c>
      <c r="B31" s="37" t="s">
        <v>157</v>
      </c>
      <c r="C31" s="35" t="s">
        <v>160</v>
      </c>
      <c r="D31" s="35" t="s">
        <v>152</v>
      </c>
      <c r="E31" s="35" t="s">
        <v>152</v>
      </c>
      <c r="F31" s="35" t="s">
        <v>152</v>
      </c>
      <c r="G31" s="35" t="s">
        <v>152</v>
      </c>
      <c r="H31" s="38">
        <f>H32+H58+H109</f>
        <v>91.785627456392248</v>
      </c>
      <c r="I31" s="38">
        <f>I32+I58+I109</f>
        <v>619.78640592820011</v>
      </c>
      <c r="J31" s="45" t="s">
        <v>152</v>
      </c>
      <c r="K31" s="38">
        <f>K32+K58+K109</f>
        <v>93.897092703511774</v>
      </c>
      <c r="L31" s="38">
        <f>L32+L58+L109</f>
        <v>1018.8312869240356</v>
      </c>
      <c r="M31" s="45" t="s">
        <v>152</v>
      </c>
      <c r="N31" s="38">
        <f>N32</f>
        <v>241.75547094999999</v>
      </c>
      <c r="O31" s="38">
        <f>O32+O58+O109</f>
        <v>0</v>
      </c>
      <c r="P31" s="38">
        <f>P32+P58+P109</f>
        <v>1840.1318749785264</v>
      </c>
      <c r="Q31" s="38">
        <f>Q32+Q58+Q109</f>
        <v>2005.9981961675846</v>
      </c>
      <c r="R31" s="38">
        <f>SUM(R110:R123,R90:R91,R83:R88,R77:R80,R61:R75,R57,R55,R37:R40)</f>
        <v>1987.3259782967361</v>
      </c>
      <c r="S31" s="38">
        <f>SUM(S110:S123,S90:S91,S83:S88,S77:S80,S61:S75,S57,S55,S37:S40)</f>
        <v>2200.4240157480681</v>
      </c>
      <c r="T31" s="38">
        <f t="shared" ref="T31:Y31" si="25">T32+T58+T109</f>
        <v>1139.0397812671645</v>
      </c>
      <c r="U31" s="38">
        <f t="shared" si="25"/>
        <v>1130.5441469744949</v>
      </c>
      <c r="V31" s="38">
        <f t="shared" si="25"/>
        <v>0</v>
      </c>
      <c r="W31" s="38">
        <f t="shared" si="25"/>
        <v>890.90570498441639</v>
      </c>
      <c r="X31" s="38">
        <f t="shared" si="25"/>
        <v>900.51323448649509</v>
      </c>
      <c r="Y31" s="38">
        <f t="shared" si="25"/>
        <v>20.9863368</v>
      </c>
      <c r="Z31" s="38">
        <f t="shared" ref="Z31:AG31" si="26">Z32+Z58+Z109</f>
        <v>0</v>
      </c>
      <c r="AA31" s="38">
        <f t="shared" si="26"/>
        <v>0</v>
      </c>
      <c r="AB31" s="38">
        <f t="shared" si="26"/>
        <v>12.286336800000001</v>
      </c>
      <c r="AC31" s="38">
        <f t="shared" si="26"/>
        <v>8.6999999999999993</v>
      </c>
      <c r="AD31" s="38">
        <f t="shared" si="26"/>
        <v>10.777476612000001</v>
      </c>
      <c r="AE31" s="38">
        <f t="shared" si="26"/>
        <v>0</v>
      </c>
      <c r="AF31" s="38">
        <f t="shared" si="26"/>
        <v>0</v>
      </c>
      <c r="AG31" s="38">
        <f t="shared" si="26"/>
        <v>10.256057412000001</v>
      </c>
      <c r="AH31" s="38">
        <f t="shared" ref="AH31" si="27">AH32+AH58+AH109</f>
        <v>0.52141920000000008</v>
      </c>
      <c r="AI31" s="38">
        <f>AI32+AI58+AI109</f>
        <v>235.80587503031649</v>
      </c>
      <c r="AJ31" s="38">
        <f t="shared" ref="AJ31:AM31" si="28">AJ32+AJ58+AJ109</f>
        <v>0</v>
      </c>
      <c r="AK31" s="38">
        <f t="shared" si="28"/>
        <v>0</v>
      </c>
      <c r="AL31" s="38">
        <f t="shared" si="28"/>
        <v>124.06227060987462</v>
      </c>
      <c r="AM31" s="38">
        <f t="shared" si="28"/>
        <v>111.74360442044184</v>
      </c>
      <c r="AN31" s="38">
        <f t="shared" ref="AN31:BS31" si="29">AN32+AN58+AN109</f>
        <v>219.253435876</v>
      </c>
      <c r="AO31" s="38">
        <f t="shared" si="29"/>
        <v>0</v>
      </c>
      <c r="AP31" s="38">
        <f t="shared" si="29"/>
        <v>0</v>
      </c>
      <c r="AQ31" s="38">
        <f t="shared" si="29"/>
        <v>209.80835587599998</v>
      </c>
      <c r="AR31" s="38">
        <f t="shared" si="29"/>
        <v>9.445079999999999</v>
      </c>
      <c r="AS31" s="38">
        <f t="shared" si="29"/>
        <v>372.37088182628401</v>
      </c>
      <c r="AT31" s="38">
        <f t="shared" si="29"/>
        <v>0</v>
      </c>
      <c r="AU31" s="38">
        <f t="shared" si="29"/>
        <v>0</v>
      </c>
      <c r="AV31" s="38">
        <f t="shared" si="29"/>
        <v>140.73044045265553</v>
      </c>
      <c r="AW31" s="38">
        <f t="shared" si="29"/>
        <v>231.64044137362851</v>
      </c>
      <c r="AX31" s="38">
        <f t="shared" si="29"/>
        <v>381.97756988587435</v>
      </c>
      <c r="AY31" s="38">
        <f t="shared" si="29"/>
        <v>0</v>
      </c>
      <c r="AZ31" s="38">
        <f t="shared" si="29"/>
        <v>0</v>
      </c>
      <c r="BA31" s="38">
        <f>SUM(BA110:BA123,BA90:BA91,BA83:BA88,BA77:BA80,BA61:BA75,BA57,BA55,BA37:BA40)</f>
        <v>140.72992602684334</v>
      </c>
      <c r="BB31" s="38">
        <f>SUM(BB110:BB123,BB90:BB91,BB83:BB88,BB77:BB80,BB61:BB75,BB57,BB55,BB37:BB40)</f>
        <v>241.247643859031</v>
      </c>
      <c r="BC31" s="38">
        <f t="shared" si="29"/>
        <v>156.78085726657588</v>
      </c>
      <c r="BD31" s="38">
        <f t="shared" si="29"/>
        <v>0</v>
      </c>
      <c r="BE31" s="38">
        <f t="shared" si="29"/>
        <v>0</v>
      </c>
      <c r="BF31" s="38">
        <f t="shared" si="29"/>
        <v>156.78085726657588</v>
      </c>
      <c r="BG31" s="38">
        <f t="shared" si="29"/>
        <v>0</v>
      </c>
      <c r="BH31" s="38">
        <f t="shared" si="29"/>
        <v>156.78085726657588</v>
      </c>
      <c r="BI31" s="38">
        <f t="shared" si="29"/>
        <v>0</v>
      </c>
      <c r="BJ31" s="38">
        <f t="shared" si="29"/>
        <v>0</v>
      </c>
      <c r="BK31" s="38">
        <f t="shared" si="29"/>
        <v>156.78085726657588</v>
      </c>
      <c r="BL31" s="38">
        <f t="shared" si="29"/>
        <v>0</v>
      </c>
      <c r="BM31" s="38">
        <f t="shared" si="29"/>
        <v>180.61314244139567</v>
      </c>
      <c r="BN31" s="38">
        <f t="shared" si="29"/>
        <v>0</v>
      </c>
      <c r="BO31" s="38">
        <f t="shared" si="29"/>
        <v>0</v>
      </c>
      <c r="BP31" s="38">
        <f t="shared" si="29"/>
        <v>110.69539799339566</v>
      </c>
      <c r="BQ31" s="38">
        <f t="shared" si="29"/>
        <v>69.917744447999993</v>
      </c>
      <c r="BR31" s="38">
        <f t="shared" si="29"/>
        <v>180.61314244139567</v>
      </c>
      <c r="BS31" s="38">
        <f t="shared" si="29"/>
        <v>0</v>
      </c>
      <c r="BT31" s="38">
        <f t="shared" ref="BT31:CF31" si="30">BT32+BT58+BT109</f>
        <v>0</v>
      </c>
      <c r="BU31" s="38">
        <f t="shared" si="30"/>
        <v>110.69539799339566</v>
      </c>
      <c r="BV31" s="38">
        <f t="shared" si="30"/>
        <v>69.917744447999993</v>
      </c>
      <c r="BW31" s="38">
        <f t="shared" si="30"/>
        <v>181.14170434959243</v>
      </c>
      <c r="BX31" s="38">
        <f t="shared" si="30"/>
        <v>0</v>
      </c>
      <c r="BY31" s="38">
        <f t="shared" si="30"/>
        <v>0</v>
      </c>
      <c r="BZ31" s="38">
        <f t="shared" si="30"/>
        <v>126.33432466959245</v>
      </c>
      <c r="CA31" s="38">
        <f t="shared" si="30"/>
        <v>54.807379679999997</v>
      </c>
      <c r="CB31" s="38">
        <f t="shared" si="30"/>
        <v>181.14170434959243</v>
      </c>
      <c r="CC31" s="38">
        <f t="shared" si="30"/>
        <v>0</v>
      </c>
      <c r="CD31" s="38">
        <f t="shared" si="30"/>
        <v>0</v>
      </c>
      <c r="CE31" s="38">
        <f t="shared" si="30"/>
        <v>126.33432466959245</v>
      </c>
      <c r="CF31" s="38">
        <f t="shared" si="30"/>
        <v>54.807379679999997</v>
      </c>
      <c r="CG31" s="38">
        <f>AI31+AS31+BC31+BM31+BW31</f>
        <v>1126.7124609141645</v>
      </c>
      <c r="CH31" s="38">
        <f>AJ31+AT31+BD31+BN31+BX31</f>
        <v>0</v>
      </c>
      <c r="CI31" s="38">
        <f>AK31+AU31+BE31+BO31+BY31</f>
        <v>0</v>
      </c>
      <c r="CJ31" s="38">
        <f>AL31+AV31+BF31+BP31+BZ31</f>
        <v>658.60329099209412</v>
      </c>
      <c r="CK31" s="38">
        <f>AM31+AW31+BG31+BQ31+CA31</f>
        <v>468.10916992207035</v>
      </c>
      <c r="CL31" s="38">
        <f>CO31+CP31</f>
        <v>1119.7667098194383</v>
      </c>
      <c r="CM31" s="38">
        <f>AO31+AY31+BI31+BS31+CC31</f>
        <v>0</v>
      </c>
      <c r="CN31" s="38">
        <f>AP31+AZ31+BJ31+BT31+CD31</f>
        <v>0</v>
      </c>
      <c r="CO31" s="38">
        <f>AQ31+BA31+BK31+BU31+CE31</f>
        <v>744.34886183240724</v>
      </c>
      <c r="CP31" s="38">
        <f>AR31+BB31+BL31+BV31+CF31</f>
        <v>375.417847987031</v>
      </c>
      <c r="CQ31" s="35" t="s">
        <v>152</v>
      </c>
    </row>
    <row r="32" spans="1:95" s="18" customFormat="1" ht="31.5" x14ac:dyDescent="0.25">
      <c r="A32" s="36" t="s">
        <v>71</v>
      </c>
      <c r="B32" s="37" t="s">
        <v>72</v>
      </c>
      <c r="C32" s="35" t="s">
        <v>160</v>
      </c>
      <c r="D32" s="35" t="s">
        <v>152</v>
      </c>
      <c r="E32" s="35" t="s">
        <v>152</v>
      </c>
      <c r="F32" s="35" t="s">
        <v>152</v>
      </c>
      <c r="G32" s="35" t="s">
        <v>152</v>
      </c>
      <c r="H32" s="38">
        <f>SUM(H33,H41,H44,H53)</f>
        <v>0.76123793951999985</v>
      </c>
      <c r="I32" s="38">
        <f t="shared" ref="I32:L32" si="31">SUM(I33,I41,I44,I53)</f>
        <v>5.0606922872200002</v>
      </c>
      <c r="J32" s="38">
        <f t="shared" si="31"/>
        <v>0</v>
      </c>
      <c r="K32" s="38">
        <f t="shared" si="31"/>
        <v>0.76123793951999985</v>
      </c>
      <c r="L32" s="38">
        <f t="shared" si="31"/>
        <v>368.94913748130335</v>
      </c>
      <c r="M32" s="47" t="s">
        <v>152</v>
      </c>
      <c r="N32" s="38">
        <f>SUM(N33,N41,N44,N53)</f>
        <v>241.75547094999999</v>
      </c>
      <c r="O32" s="38">
        <f>SUM(O33,O41,O44,O53)</f>
        <v>0</v>
      </c>
      <c r="P32" s="38">
        <f>SUM(P33,P41,P44,P53)</f>
        <v>438.87219970441919</v>
      </c>
      <c r="Q32" s="38">
        <f>SUM(Q33,Q41,Q44,Q53)</f>
        <v>451.22994447528015</v>
      </c>
      <c r="R32" s="38">
        <f t="shared" ref="R32:S32" si="32">SUM(R33,R41,R44,R53)</f>
        <v>495.18410309215994</v>
      </c>
      <c r="S32" s="38">
        <f t="shared" si="32"/>
        <v>514.61210309216005</v>
      </c>
      <c r="T32" s="38">
        <f>SUM(T33,T41,T44,T53)</f>
        <v>404.92749193965153</v>
      </c>
      <c r="U32" s="38">
        <f>SUM(U33,U41,U44,U53)</f>
        <v>367.24764244608338</v>
      </c>
      <c r="V32" s="38">
        <f>SUM(V33,V41,V44,V53)</f>
        <v>0</v>
      </c>
      <c r="W32" s="38">
        <f t="shared" ref="W32" si="33">SUM(W33,W41,W44,W53)</f>
        <v>310.65880079999999</v>
      </c>
      <c r="X32" s="38">
        <f>U32-AD32-AN32</f>
        <v>289.71463322208342</v>
      </c>
      <c r="Y32" s="38">
        <f>SUM(Y33,Y41,Y44,Y53,Y76)</f>
        <v>15.8187408</v>
      </c>
      <c r="Z32" s="38">
        <f t="shared" ref="Z32:AG32" si="34">SUM(Z33,Z41,Z44,Z53,Z76)</f>
        <v>0</v>
      </c>
      <c r="AA32" s="38">
        <f t="shared" si="34"/>
        <v>0</v>
      </c>
      <c r="AB32" s="38">
        <f t="shared" si="34"/>
        <v>7.1187408000000003</v>
      </c>
      <c r="AC32" s="38">
        <f t="shared" si="34"/>
        <v>8.6999999999999993</v>
      </c>
      <c r="AD32" s="38">
        <f>SUM(AD33,AD41,AD44,AD53,AD76)</f>
        <v>8.1924766200000008</v>
      </c>
      <c r="AE32" s="38">
        <f t="shared" si="34"/>
        <v>0</v>
      </c>
      <c r="AF32" s="38">
        <f t="shared" si="34"/>
        <v>0</v>
      </c>
      <c r="AG32" s="38">
        <f t="shared" si="34"/>
        <v>7.6710574200000003</v>
      </c>
      <c r="AH32" s="38">
        <f t="shared" ref="AH32" si="35">SUM(AH33,AH41,AH44,AH53)</f>
        <v>0.52141920000000008</v>
      </c>
      <c r="AI32" s="38">
        <f>SUM(AI33,AI41,AI44,AI53)</f>
        <v>86.966826687220006</v>
      </c>
      <c r="AJ32" s="38">
        <f t="shared" ref="AJ32:AM32" si="36">SUM(AJ33,AJ41,AJ44,AJ53)</f>
        <v>0</v>
      </c>
      <c r="AK32" s="38">
        <f t="shared" si="36"/>
        <v>0</v>
      </c>
      <c r="AL32" s="38">
        <f t="shared" si="36"/>
        <v>72.36</v>
      </c>
      <c r="AM32" s="38">
        <f t="shared" si="36"/>
        <v>14.60682668722</v>
      </c>
      <c r="AN32" s="38">
        <f t="shared" ref="AN32:CK32" si="37">SUM(AN33,AN41,AN44,AN53)</f>
        <v>69.340532604000003</v>
      </c>
      <c r="AO32" s="38">
        <f t="shared" si="37"/>
        <v>0</v>
      </c>
      <c r="AP32" s="38">
        <f t="shared" si="37"/>
        <v>0</v>
      </c>
      <c r="AQ32" s="38">
        <f t="shared" si="37"/>
        <v>59.895452603999999</v>
      </c>
      <c r="AR32" s="38">
        <f t="shared" si="37"/>
        <v>9.445079999999999</v>
      </c>
      <c r="AS32" s="38">
        <f t="shared" si="37"/>
        <v>310.65924125243157</v>
      </c>
      <c r="AT32" s="38">
        <f t="shared" si="37"/>
        <v>0</v>
      </c>
      <c r="AU32" s="38">
        <f t="shared" si="37"/>
        <v>0</v>
      </c>
      <c r="AV32" s="38">
        <f t="shared" si="37"/>
        <v>79.01879987880308</v>
      </c>
      <c r="AW32" s="38">
        <f t="shared" si="37"/>
        <v>231.64044137362851</v>
      </c>
      <c r="AX32" s="38">
        <f t="shared" si="37"/>
        <v>290.05433450868202</v>
      </c>
      <c r="AY32" s="38">
        <f t="shared" si="37"/>
        <v>0</v>
      </c>
      <c r="AZ32" s="38">
        <f t="shared" si="37"/>
        <v>0</v>
      </c>
      <c r="BA32" s="38">
        <f t="shared" si="37"/>
        <v>53.159090755759998</v>
      </c>
      <c r="BB32" s="38">
        <f t="shared" si="37"/>
        <v>236.895243752922</v>
      </c>
      <c r="BC32" s="38">
        <f t="shared" si="37"/>
        <v>0</v>
      </c>
      <c r="BD32" s="38">
        <f t="shared" si="37"/>
        <v>0</v>
      </c>
      <c r="BE32" s="38">
        <f t="shared" si="37"/>
        <v>0</v>
      </c>
      <c r="BF32" s="38">
        <f t="shared" si="37"/>
        <v>0</v>
      </c>
      <c r="BG32" s="38">
        <f t="shared" si="37"/>
        <v>0</v>
      </c>
      <c r="BH32" s="38">
        <f t="shared" si="37"/>
        <v>0</v>
      </c>
      <c r="BI32" s="38">
        <f t="shared" si="37"/>
        <v>0</v>
      </c>
      <c r="BJ32" s="38">
        <f t="shared" si="37"/>
        <v>0</v>
      </c>
      <c r="BK32" s="38">
        <f t="shared" si="37"/>
        <v>0</v>
      </c>
      <c r="BL32" s="38">
        <f t="shared" si="37"/>
        <v>0</v>
      </c>
      <c r="BM32" s="38">
        <f t="shared" si="37"/>
        <v>0</v>
      </c>
      <c r="BN32" s="38">
        <f t="shared" si="37"/>
        <v>0</v>
      </c>
      <c r="BO32" s="38">
        <f t="shared" si="37"/>
        <v>0</v>
      </c>
      <c r="BP32" s="38">
        <f t="shared" si="37"/>
        <v>0</v>
      </c>
      <c r="BQ32" s="38">
        <f t="shared" si="37"/>
        <v>0</v>
      </c>
      <c r="BR32" s="38">
        <f t="shared" si="37"/>
        <v>0</v>
      </c>
      <c r="BS32" s="38">
        <f t="shared" si="37"/>
        <v>0</v>
      </c>
      <c r="BT32" s="38">
        <f t="shared" si="37"/>
        <v>0</v>
      </c>
      <c r="BU32" s="38">
        <f t="shared" si="37"/>
        <v>0</v>
      </c>
      <c r="BV32" s="38">
        <f t="shared" si="37"/>
        <v>0</v>
      </c>
      <c r="BW32" s="38">
        <f t="shared" si="37"/>
        <v>0</v>
      </c>
      <c r="BX32" s="38">
        <f t="shared" si="37"/>
        <v>0</v>
      </c>
      <c r="BY32" s="38">
        <f t="shared" si="37"/>
        <v>0</v>
      </c>
      <c r="BZ32" s="38">
        <f t="shared" si="37"/>
        <v>0</v>
      </c>
      <c r="CA32" s="38">
        <f t="shared" si="37"/>
        <v>0</v>
      </c>
      <c r="CB32" s="38">
        <f t="shared" si="37"/>
        <v>0</v>
      </c>
      <c r="CC32" s="38">
        <f t="shared" si="37"/>
        <v>0</v>
      </c>
      <c r="CD32" s="38">
        <f t="shared" si="37"/>
        <v>0</v>
      </c>
      <c r="CE32" s="38">
        <f t="shared" si="37"/>
        <v>0</v>
      </c>
      <c r="CF32" s="38">
        <f t="shared" si="37"/>
        <v>0</v>
      </c>
      <c r="CG32" s="38">
        <f t="shared" ref="CG32:CG63" si="38">AI32+AS32+BC32+BM32+BW32</f>
        <v>397.62606793965159</v>
      </c>
      <c r="CH32" s="38">
        <f t="shared" si="37"/>
        <v>0</v>
      </c>
      <c r="CI32" s="38">
        <f t="shared" si="37"/>
        <v>0</v>
      </c>
      <c r="CJ32" s="38">
        <f t="shared" si="37"/>
        <v>151.37879987880308</v>
      </c>
      <c r="CK32" s="38">
        <f t="shared" si="37"/>
        <v>246.24726806084848</v>
      </c>
      <c r="CL32" s="38">
        <f t="shared" ref="CL32:CL95" si="39">CO32+CP32</f>
        <v>359.39486711268199</v>
      </c>
      <c r="CM32" s="38">
        <f t="shared" ref="CM32:CN32" si="40">SUM(CM33,CM41,CM44,CM53)</f>
        <v>0</v>
      </c>
      <c r="CN32" s="38">
        <f t="shared" si="40"/>
        <v>0</v>
      </c>
      <c r="CO32" s="38">
        <f t="shared" ref="CO32:CO63" si="41">AQ32+BA32+BK32+BU32+CE32</f>
        <v>113.05454335976</v>
      </c>
      <c r="CP32" s="38">
        <f t="shared" ref="CP32:CP63" si="42">AR32+BB32+BL32+BV32+CF32</f>
        <v>246.34032375292199</v>
      </c>
      <c r="CQ32" s="35" t="s">
        <v>152</v>
      </c>
    </row>
    <row r="33" spans="1:96" s="18" customFormat="1" ht="47.25" x14ac:dyDescent="0.25">
      <c r="A33" s="36" t="s">
        <v>73</v>
      </c>
      <c r="B33" s="37" t="s">
        <v>74</v>
      </c>
      <c r="C33" s="35" t="s">
        <v>160</v>
      </c>
      <c r="D33" s="35" t="s">
        <v>152</v>
      </c>
      <c r="E33" s="35" t="s">
        <v>152</v>
      </c>
      <c r="F33" s="35" t="s">
        <v>152</v>
      </c>
      <c r="G33" s="35" t="s">
        <v>152</v>
      </c>
      <c r="H33" s="38">
        <f>H36</f>
        <v>0</v>
      </c>
      <c r="I33" s="38">
        <f t="shared" ref="I33:L33" si="43">I36</f>
        <v>0.92641342000000004</v>
      </c>
      <c r="J33" s="38">
        <f t="shared" si="43"/>
        <v>0</v>
      </c>
      <c r="K33" s="38">
        <f t="shared" si="43"/>
        <v>0</v>
      </c>
      <c r="L33" s="38">
        <f t="shared" si="43"/>
        <v>241.74210294959997</v>
      </c>
      <c r="M33" s="47" t="s">
        <v>152</v>
      </c>
      <c r="N33" s="38">
        <f>N34+N35+N36</f>
        <v>241.74210294999997</v>
      </c>
      <c r="O33" s="38">
        <f t="shared" ref="O33:W33" si="44">O34+O35+O36</f>
        <v>0</v>
      </c>
      <c r="P33" s="38">
        <f>P36</f>
        <v>217.42189971116159</v>
      </c>
      <c r="Q33" s="38">
        <f>Q36</f>
        <v>225.78675218706314</v>
      </c>
      <c r="R33" s="38">
        <f t="shared" ref="R33:S33" si="45">R36</f>
        <v>269.03499999999997</v>
      </c>
      <c r="S33" s="38">
        <f t="shared" si="45"/>
        <v>284.59300000000002</v>
      </c>
      <c r="T33" s="38">
        <f>T36</f>
        <v>205.83837261999997</v>
      </c>
      <c r="U33" s="38">
        <f>U36</f>
        <v>241.74210294959997</v>
      </c>
      <c r="V33" s="38">
        <f t="shared" si="44"/>
        <v>0</v>
      </c>
      <c r="W33" s="38">
        <f t="shared" si="44"/>
        <v>194.84440079999999</v>
      </c>
      <c r="X33" s="38">
        <f>X36</f>
        <v>231.77560374959998</v>
      </c>
      <c r="Y33" s="38">
        <f>Y34+Y35+Y36</f>
        <v>8.6999999999999993</v>
      </c>
      <c r="Z33" s="38">
        <f t="shared" ref="Z33:AG33" si="46">Z34+Z35+Z36</f>
        <v>0</v>
      </c>
      <c r="AA33" s="38">
        <f t="shared" si="46"/>
        <v>0</v>
      </c>
      <c r="AB33" s="38">
        <f t="shared" si="46"/>
        <v>0</v>
      </c>
      <c r="AC33" s="38">
        <f t="shared" si="46"/>
        <v>8.6999999999999993</v>
      </c>
      <c r="AD33" s="38">
        <f t="shared" si="46"/>
        <v>0.52141920000000008</v>
      </c>
      <c r="AE33" s="38">
        <f t="shared" si="46"/>
        <v>0</v>
      </c>
      <c r="AF33" s="38">
        <f t="shared" si="46"/>
        <v>0</v>
      </c>
      <c r="AG33" s="38">
        <f t="shared" si="46"/>
        <v>0</v>
      </c>
      <c r="AH33" s="38">
        <f t="shared" ref="AH33" si="47">AH34+AH35+AH36</f>
        <v>0.52141920000000008</v>
      </c>
      <c r="AI33" s="38">
        <f t="shared" ref="AI33:AM33" si="48">AI34+AI35+AI36</f>
        <v>10.472547819999999</v>
      </c>
      <c r="AJ33" s="38">
        <f t="shared" si="48"/>
        <v>0</v>
      </c>
      <c r="AK33" s="38">
        <f t="shared" si="48"/>
        <v>0</v>
      </c>
      <c r="AL33" s="38">
        <f t="shared" si="48"/>
        <v>0</v>
      </c>
      <c r="AM33" s="38">
        <f t="shared" si="48"/>
        <v>10.472547819999999</v>
      </c>
      <c r="AN33" s="38">
        <f t="shared" ref="AN33:CK33" si="49">AN34+AN35+AN36</f>
        <v>9.445079999999999</v>
      </c>
      <c r="AO33" s="38">
        <f t="shared" si="49"/>
        <v>0</v>
      </c>
      <c r="AP33" s="38">
        <f t="shared" si="49"/>
        <v>0</v>
      </c>
      <c r="AQ33" s="38">
        <f t="shared" si="49"/>
        <v>0</v>
      </c>
      <c r="AR33" s="38">
        <f t="shared" si="49"/>
        <v>9.445079999999999</v>
      </c>
      <c r="AS33" s="38">
        <f t="shared" si="49"/>
        <v>194.84440079999999</v>
      </c>
      <c r="AT33" s="38">
        <f t="shared" si="49"/>
        <v>0</v>
      </c>
      <c r="AU33" s="38">
        <f t="shared" si="49"/>
        <v>0</v>
      </c>
      <c r="AV33" s="38">
        <f t="shared" si="49"/>
        <v>0</v>
      </c>
      <c r="AW33" s="38">
        <f t="shared" si="49"/>
        <v>194.84440079999999</v>
      </c>
      <c r="AX33" s="38">
        <f t="shared" si="49"/>
        <v>231.775603752922</v>
      </c>
      <c r="AY33" s="38">
        <f t="shared" si="49"/>
        <v>0</v>
      </c>
      <c r="AZ33" s="38">
        <f t="shared" si="49"/>
        <v>0</v>
      </c>
      <c r="BA33" s="38">
        <f t="shared" si="49"/>
        <v>0</v>
      </c>
      <c r="BB33" s="38">
        <f t="shared" si="49"/>
        <v>231.775603752922</v>
      </c>
      <c r="BC33" s="38">
        <f t="shared" si="49"/>
        <v>0</v>
      </c>
      <c r="BD33" s="38">
        <f t="shared" si="49"/>
        <v>0</v>
      </c>
      <c r="BE33" s="38">
        <f t="shared" si="49"/>
        <v>0</v>
      </c>
      <c r="BF33" s="38">
        <f t="shared" si="49"/>
        <v>0</v>
      </c>
      <c r="BG33" s="38">
        <f t="shared" si="49"/>
        <v>0</v>
      </c>
      <c r="BH33" s="38">
        <f t="shared" si="49"/>
        <v>0</v>
      </c>
      <c r="BI33" s="38">
        <f t="shared" si="49"/>
        <v>0</v>
      </c>
      <c r="BJ33" s="38">
        <f t="shared" si="49"/>
        <v>0</v>
      </c>
      <c r="BK33" s="38">
        <f t="shared" si="49"/>
        <v>0</v>
      </c>
      <c r="BL33" s="38">
        <f t="shared" si="49"/>
        <v>0</v>
      </c>
      <c r="BM33" s="38">
        <f t="shared" si="49"/>
        <v>0</v>
      </c>
      <c r="BN33" s="38">
        <f t="shared" si="49"/>
        <v>0</v>
      </c>
      <c r="BO33" s="38">
        <f t="shared" si="49"/>
        <v>0</v>
      </c>
      <c r="BP33" s="38">
        <f t="shared" si="49"/>
        <v>0</v>
      </c>
      <c r="BQ33" s="38">
        <f t="shared" si="49"/>
        <v>0</v>
      </c>
      <c r="BR33" s="38">
        <f t="shared" si="49"/>
        <v>0</v>
      </c>
      <c r="BS33" s="38">
        <f t="shared" si="49"/>
        <v>0</v>
      </c>
      <c r="BT33" s="38">
        <f t="shared" si="49"/>
        <v>0</v>
      </c>
      <c r="BU33" s="38">
        <f t="shared" si="49"/>
        <v>0</v>
      </c>
      <c r="BV33" s="38">
        <f t="shared" si="49"/>
        <v>0</v>
      </c>
      <c r="BW33" s="38">
        <f t="shared" si="49"/>
        <v>0</v>
      </c>
      <c r="BX33" s="38">
        <f t="shared" si="49"/>
        <v>0</v>
      </c>
      <c r="BY33" s="38">
        <f t="shared" si="49"/>
        <v>0</v>
      </c>
      <c r="BZ33" s="38">
        <f t="shared" si="49"/>
        <v>0</v>
      </c>
      <c r="CA33" s="38">
        <f t="shared" si="49"/>
        <v>0</v>
      </c>
      <c r="CB33" s="38">
        <f t="shared" si="49"/>
        <v>0</v>
      </c>
      <c r="CC33" s="38">
        <f t="shared" si="49"/>
        <v>0</v>
      </c>
      <c r="CD33" s="38">
        <f t="shared" si="49"/>
        <v>0</v>
      </c>
      <c r="CE33" s="38">
        <f t="shared" si="49"/>
        <v>0</v>
      </c>
      <c r="CF33" s="38">
        <f t="shared" si="49"/>
        <v>0</v>
      </c>
      <c r="CG33" s="38">
        <f t="shared" si="38"/>
        <v>205.31694861999998</v>
      </c>
      <c r="CH33" s="38">
        <f t="shared" si="49"/>
        <v>0</v>
      </c>
      <c r="CI33" s="38">
        <f t="shared" si="49"/>
        <v>0</v>
      </c>
      <c r="CJ33" s="38">
        <f t="shared" si="49"/>
        <v>0</v>
      </c>
      <c r="CK33" s="38">
        <f t="shared" si="49"/>
        <v>205.31694861999998</v>
      </c>
      <c r="CL33" s="38">
        <f t="shared" si="39"/>
        <v>241.22068375292199</v>
      </c>
      <c r="CM33" s="38">
        <f t="shared" ref="CM33:CN33" si="50">CM34+CM35+CM36</f>
        <v>0</v>
      </c>
      <c r="CN33" s="38">
        <f t="shared" si="50"/>
        <v>0</v>
      </c>
      <c r="CO33" s="38">
        <f t="shared" si="41"/>
        <v>0</v>
      </c>
      <c r="CP33" s="38">
        <f t="shared" si="42"/>
        <v>241.22068375292199</v>
      </c>
      <c r="CQ33" s="35" t="s">
        <v>152</v>
      </c>
    </row>
    <row r="34" spans="1:96" s="18" customFormat="1" ht="63" x14ac:dyDescent="0.25">
      <c r="A34" s="36" t="s">
        <v>75</v>
      </c>
      <c r="B34" s="37" t="s">
        <v>76</v>
      </c>
      <c r="C34" s="35" t="s">
        <v>160</v>
      </c>
      <c r="D34" s="35" t="s">
        <v>152</v>
      </c>
      <c r="E34" s="35" t="s">
        <v>152</v>
      </c>
      <c r="F34" s="35" t="s">
        <v>152</v>
      </c>
      <c r="G34" s="35" t="s">
        <v>152</v>
      </c>
      <c r="H34" s="38">
        <v>0</v>
      </c>
      <c r="I34" s="38">
        <v>0</v>
      </c>
      <c r="J34" s="38">
        <v>0</v>
      </c>
      <c r="K34" s="38">
        <v>0</v>
      </c>
      <c r="L34" s="38">
        <v>0</v>
      </c>
      <c r="M34" s="47" t="s">
        <v>152</v>
      </c>
      <c r="N34" s="38">
        <v>0</v>
      </c>
      <c r="O34" s="38">
        <v>0</v>
      </c>
      <c r="P34" s="38">
        <v>0</v>
      </c>
      <c r="Q34" s="38">
        <v>0</v>
      </c>
      <c r="R34" s="38">
        <v>0</v>
      </c>
      <c r="S34" s="38">
        <v>0</v>
      </c>
      <c r="T34" s="38">
        <v>0</v>
      </c>
      <c r="U34" s="38">
        <v>0</v>
      </c>
      <c r="V34" s="38">
        <v>0</v>
      </c>
      <c r="W34" s="38">
        <v>0</v>
      </c>
      <c r="X34" s="38">
        <f>U34-AD34-AN34</f>
        <v>0</v>
      </c>
      <c r="Y34" s="38">
        <v>0</v>
      </c>
      <c r="Z34" s="38">
        <v>0</v>
      </c>
      <c r="AA34" s="38">
        <v>0</v>
      </c>
      <c r="AB34" s="38">
        <v>0</v>
      </c>
      <c r="AC34" s="38">
        <v>0</v>
      </c>
      <c r="AD34" s="38">
        <v>0</v>
      </c>
      <c r="AE34" s="38">
        <v>0</v>
      </c>
      <c r="AF34" s="38">
        <v>0</v>
      </c>
      <c r="AG34" s="38">
        <v>0</v>
      </c>
      <c r="AH34" s="38">
        <v>0</v>
      </c>
      <c r="AI34" s="38">
        <v>0</v>
      </c>
      <c r="AJ34" s="38">
        <v>0</v>
      </c>
      <c r="AK34" s="38">
        <v>0</v>
      </c>
      <c r="AL34" s="38">
        <v>0</v>
      </c>
      <c r="AM34" s="38">
        <v>0</v>
      </c>
      <c r="AN34" s="38">
        <v>0</v>
      </c>
      <c r="AO34" s="38">
        <v>0</v>
      </c>
      <c r="AP34" s="38">
        <v>0</v>
      </c>
      <c r="AQ34" s="38">
        <v>0</v>
      </c>
      <c r="AR34" s="38">
        <v>0</v>
      </c>
      <c r="AS34" s="38">
        <v>0</v>
      </c>
      <c r="AT34" s="38">
        <v>0</v>
      </c>
      <c r="AU34" s="38">
        <v>0</v>
      </c>
      <c r="AV34" s="38">
        <v>0</v>
      </c>
      <c r="AW34" s="38">
        <v>0</v>
      </c>
      <c r="AX34" s="38">
        <v>0</v>
      </c>
      <c r="AY34" s="38">
        <v>0</v>
      </c>
      <c r="AZ34" s="38">
        <v>0</v>
      </c>
      <c r="BA34" s="38">
        <v>0</v>
      </c>
      <c r="BB34" s="38">
        <v>0</v>
      </c>
      <c r="BC34" s="38">
        <v>0</v>
      </c>
      <c r="BD34" s="38">
        <v>0</v>
      </c>
      <c r="BE34" s="38">
        <v>0</v>
      </c>
      <c r="BF34" s="38">
        <v>0</v>
      </c>
      <c r="BG34" s="38">
        <v>0</v>
      </c>
      <c r="BH34" s="38">
        <v>0</v>
      </c>
      <c r="BI34" s="38">
        <v>0</v>
      </c>
      <c r="BJ34" s="38">
        <v>0</v>
      </c>
      <c r="BK34" s="38">
        <v>0</v>
      </c>
      <c r="BL34" s="38">
        <v>0</v>
      </c>
      <c r="BM34" s="38">
        <v>0</v>
      </c>
      <c r="BN34" s="38">
        <v>0</v>
      </c>
      <c r="BO34" s="38">
        <v>0</v>
      </c>
      <c r="BP34" s="38">
        <v>0</v>
      </c>
      <c r="BQ34" s="38">
        <v>0</v>
      </c>
      <c r="BR34" s="38">
        <v>0</v>
      </c>
      <c r="BS34" s="38">
        <v>0</v>
      </c>
      <c r="BT34" s="38">
        <v>0</v>
      </c>
      <c r="BU34" s="38">
        <v>0</v>
      </c>
      <c r="BV34" s="38">
        <v>0</v>
      </c>
      <c r="BW34" s="38">
        <v>0</v>
      </c>
      <c r="BX34" s="38">
        <v>0</v>
      </c>
      <c r="BY34" s="38">
        <v>0</v>
      </c>
      <c r="BZ34" s="38">
        <v>0</v>
      </c>
      <c r="CA34" s="38">
        <v>0</v>
      </c>
      <c r="CB34" s="38">
        <v>0</v>
      </c>
      <c r="CC34" s="38">
        <v>0</v>
      </c>
      <c r="CD34" s="38">
        <v>0</v>
      </c>
      <c r="CE34" s="38">
        <v>0</v>
      </c>
      <c r="CF34" s="38">
        <v>0</v>
      </c>
      <c r="CG34" s="38">
        <f t="shared" si="38"/>
        <v>0</v>
      </c>
      <c r="CH34" s="38">
        <v>0</v>
      </c>
      <c r="CI34" s="38">
        <v>0</v>
      </c>
      <c r="CJ34" s="38">
        <v>0</v>
      </c>
      <c r="CK34" s="38">
        <v>0</v>
      </c>
      <c r="CL34" s="38">
        <f t="shared" si="39"/>
        <v>0</v>
      </c>
      <c r="CM34" s="38">
        <v>0</v>
      </c>
      <c r="CN34" s="38">
        <v>0</v>
      </c>
      <c r="CO34" s="38">
        <f t="shared" si="41"/>
        <v>0</v>
      </c>
      <c r="CP34" s="38">
        <f t="shared" si="42"/>
        <v>0</v>
      </c>
      <c r="CQ34" s="35" t="s">
        <v>152</v>
      </c>
    </row>
    <row r="35" spans="1:96" s="18" customFormat="1" ht="63.75" customHeight="1" x14ac:dyDescent="0.25">
      <c r="A35" s="36" t="s">
        <v>77</v>
      </c>
      <c r="B35" s="37" t="s">
        <v>78</v>
      </c>
      <c r="C35" s="35" t="s">
        <v>160</v>
      </c>
      <c r="D35" s="35" t="s">
        <v>152</v>
      </c>
      <c r="E35" s="35" t="s">
        <v>152</v>
      </c>
      <c r="F35" s="35" t="s">
        <v>152</v>
      </c>
      <c r="G35" s="35" t="s">
        <v>152</v>
      </c>
      <c r="H35" s="38">
        <v>0</v>
      </c>
      <c r="I35" s="38">
        <v>0</v>
      </c>
      <c r="J35" s="38">
        <v>0</v>
      </c>
      <c r="K35" s="38">
        <v>0</v>
      </c>
      <c r="L35" s="38">
        <v>0</v>
      </c>
      <c r="M35" s="47" t="s">
        <v>152</v>
      </c>
      <c r="N35" s="38">
        <v>0</v>
      </c>
      <c r="O35" s="38">
        <v>0</v>
      </c>
      <c r="P35" s="38">
        <v>0</v>
      </c>
      <c r="Q35" s="38">
        <v>0</v>
      </c>
      <c r="R35" s="38">
        <v>0</v>
      </c>
      <c r="S35" s="38">
        <v>0</v>
      </c>
      <c r="T35" s="38">
        <v>0</v>
      </c>
      <c r="U35" s="38">
        <v>0</v>
      </c>
      <c r="V35" s="38">
        <v>0</v>
      </c>
      <c r="W35" s="38">
        <v>0</v>
      </c>
      <c r="X35" s="38">
        <f>U35-AD35-AN35</f>
        <v>0</v>
      </c>
      <c r="Y35" s="38">
        <v>0</v>
      </c>
      <c r="Z35" s="38">
        <v>0</v>
      </c>
      <c r="AA35" s="38">
        <v>0</v>
      </c>
      <c r="AB35" s="38">
        <v>0</v>
      </c>
      <c r="AC35" s="38">
        <v>0</v>
      </c>
      <c r="AD35" s="38">
        <v>0</v>
      </c>
      <c r="AE35" s="38">
        <v>0</v>
      </c>
      <c r="AF35" s="38">
        <v>0</v>
      </c>
      <c r="AG35" s="38">
        <v>0</v>
      </c>
      <c r="AH35" s="38">
        <v>0</v>
      </c>
      <c r="AI35" s="38">
        <v>0</v>
      </c>
      <c r="AJ35" s="38">
        <v>0</v>
      </c>
      <c r="AK35" s="38">
        <v>0</v>
      </c>
      <c r="AL35" s="38">
        <v>0</v>
      </c>
      <c r="AM35" s="38">
        <v>0</v>
      </c>
      <c r="AN35" s="38">
        <v>0</v>
      </c>
      <c r="AO35" s="38">
        <v>0</v>
      </c>
      <c r="AP35" s="38">
        <v>0</v>
      </c>
      <c r="AQ35" s="38">
        <v>0</v>
      </c>
      <c r="AR35" s="38">
        <v>0</v>
      </c>
      <c r="AS35" s="38">
        <v>0</v>
      </c>
      <c r="AT35" s="38">
        <v>0</v>
      </c>
      <c r="AU35" s="38">
        <v>0</v>
      </c>
      <c r="AV35" s="38">
        <v>0</v>
      </c>
      <c r="AW35" s="38">
        <v>0</v>
      </c>
      <c r="AX35" s="38">
        <v>0</v>
      </c>
      <c r="AY35" s="38">
        <v>0</v>
      </c>
      <c r="AZ35" s="38">
        <v>0</v>
      </c>
      <c r="BA35" s="38">
        <v>0</v>
      </c>
      <c r="BB35" s="38">
        <v>0</v>
      </c>
      <c r="BC35" s="38">
        <v>0</v>
      </c>
      <c r="BD35" s="38">
        <v>0</v>
      </c>
      <c r="BE35" s="38">
        <v>0</v>
      </c>
      <c r="BF35" s="38">
        <v>0</v>
      </c>
      <c r="BG35" s="38">
        <v>0</v>
      </c>
      <c r="BH35" s="38">
        <v>0</v>
      </c>
      <c r="BI35" s="38">
        <v>0</v>
      </c>
      <c r="BJ35" s="38">
        <v>0</v>
      </c>
      <c r="BK35" s="38">
        <v>0</v>
      </c>
      <c r="BL35" s="38">
        <v>0</v>
      </c>
      <c r="BM35" s="38">
        <v>0</v>
      </c>
      <c r="BN35" s="38">
        <v>0</v>
      </c>
      <c r="BO35" s="38">
        <v>0</v>
      </c>
      <c r="BP35" s="38">
        <v>0</v>
      </c>
      <c r="BQ35" s="38">
        <v>0</v>
      </c>
      <c r="BR35" s="38">
        <v>0</v>
      </c>
      <c r="BS35" s="38">
        <v>0</v>
      </c>
      <c r="BT35" s="38">
        <v>0</v>
      </c>
      <c r="BU35" s="38">
        <v>0</v>
      </c>
      <c r="BV35" s="38">
        <v>0</v>
      </c>
      <c r="BW35" s="38">
        <v>0</v>
      </c>
      <c r="BX35" s="38">
        <v>0</v>
      </c>
      <c r="BY35" s="38">
        <v>0</v>
      </c>
      <c r="BZ35" s="38">
        <v>0</v>
      </c>
      <c r="CA35" s="38">
        <v>0</v>
      </c>
      <c r="CB35" s="38">
        <v>0</v>
      </c>
      <c r="CC35" s="38">
        <v>0</v>
      </c>
      <c r="CD35" s="38">
        <v>0</v>
      </c>
      <c r="CE35" s="38">
        <v>0</v>
      </c>
      <c r="CF35" s="38">
        <v>0</v>
      </c>
      <c r="CG35" s="38">
        <f t="shared" si="38"/>
        <v>0</v>
      </c>
      <c r="CH35" s="38">
        <v>0</v>
      </c>
      <c r="CI35" s="38">
        <v>0</v>
      </c>
      <c r="CJ35" s="38">
        <v>0</v>
      </c>
      <c r="CK35" s="38">
        <v>0</v>
      </c>
      <c r="CL35" s="38">
        <f t="shared" si="39"/>
        <v>0</v>
      </c>
      <c r="CM35" s="38">
        <v>0</v>
      </c>
      <c r="CN35" s="38">
        <v>0</v>
      </c>
      <c r="CO35" s="38">
        <f t="shared" si="41"/>
        <v>0</v>
      </c>
      <c r="CP35" s="38">
        <f t="shared" si="42"/>
        <v>0</v>
      </c>
      <c r="CQ35" s="35" t="s">
        <v>152</v>
      </c>
    </row>
    <row r="36" spans="1:96" s="18" customFormat="1" ht="63" x14ac:dyDescent="0.25">
      <c r="A36" s="36" t="s">
        <v>79</v>
      </c>
      <c r="B36" s="37" t="s">
        <v>80</v>
      </c>
      <c r="C36" s="35" t="s">
        <v>160</v>
      </c>
      <c r="D36" s="35" t="s">
        <v>152</v>
      </c>
      <c r="E36" s="35" t="s">
        <v>152</v>
      </c>
      <c r="F36" s="35" t="s">
        <v>152</v>
      </c>
      <c r="G36" s="35" t="s">
        <v>152</v>
      </c>
      <c r="H36" s="38">
        <f>SUM(H37:H40)</f>
        <v>0</v>
      </c>
      <c r="I36" s="38">
        <f t="shared" ref="I36:L36" si="51">SUM(I37:I40)</f>
        <v>0.92641342000000004</v>
      </c>
      <c r="J36" s="38">
        <f t="shared" si="51"/>
        <v>0</v>
      </c>
      <c r="K36" s="38">
        <f t="shared" si="51"/>
        <v>0</v>
      </c>
      <c r="L36" s="38">
        <f t="shared" si="51"/>
        <v>241.74210294959997</v>
      </c>
      <c r="M36" s="45">
        <f t="shared" ref="M36:V36" si="52">SUM(M37:M40)</f>
        <v>0</v>
      </c>
      <c r="N36" s="38">
        <f t="shared" si="52"/>
        <v>241.74210294999997</v>
      </c>
      <c r="O36" s="38">
        <f t="shared" si="52"/>
        <v>0</v>
      </c>
      <c r="P36" s="38">
        <f>SUM(P37:P40)</f>
        <v>217.42189971116159</v>
      </c>
      <c r="Q36" s="38">
        <f>SUM(Q37:Q40)</f>
        <v>225.78675218706314</v>
      </c>
      <c r="R36" s="38">
        <f t="shared" ref="R36:S36" si="53">SUM(R37:R40)</f>
        <v>269.03499999999997</v>
      </c>
      <c r="S36" s="38">
        <f t="shared" si="53"/>
        <v>284.59300000000002</v>
      </c>
      <c r="T36" s="38">
        <f>SUM(T37:T40)</f>
        <v>205.83837261999997</v>
      </c>
      <c r="U36" s="38">
        <f>SUM(U37:U40)</f>
        <v>241.74210294959997</v>
      </c>
      <c r="V36" s="38">
        <f t="shared" si="52"/>
        <v>0</v>
      </c>
      <c r="W36" s="38">
        <f t="shared" ref="W36" si="54">SUM(W37:W40)</f>
        <v>194.84440079999999</v>
      </c>
      <c r="X36" s="38">
        <f>SUM(X37:X40)</f>
        <v>231.77560374959998</v>
      </c>
      <c r="Y36" s="38">
        <f>SUM(Y37:Y40)</f>
        <v>8.6999999999999993</v>
      </c>
      <c r="Z36" s="38">
        <f t="shared" ref="Z36:AG36" si="55">SUM(Z37:Z40)</f>
        <v>0</v>
      </c>
      <c r="AA36" s="38">
        <f t="shared" si="55"/>
        <v>0</v>
      </c>
      <c r="AB36" s="38">
        <f t="shared" si="55"/>
        <v>0</v>
      </c>
      <c r="AC36" s="38">
        <f t="shared" si="55"/>
        <v>8.6999999999999993</v>
      </c>
      <c r="AD36" s="38">
        <f t="shared" si="55"/>
        <v>0.52141920000000008</v>
      </c>
      <c r="AE36" s="38">
        <f t="shared" si="55"/>
        <v>0</v>
      </c>
      <c r="AF36" s="38">
        <f t="shared" si="55"/>
        <v>0</v>
      </c>
      <c r="AG36" s="38">
        <f t="shared" si="55"/>
        <v>0</v>
      </c>
      <c r="AH36" s="38">
        <f>SUM(AH37:AH40)</f>
        <v>0.52141920000000008</v>
      </c>
      <c r="AI36" s="38">
        <f t="shared" ref="AI36:AM36" si="56">SUM(AI37:AI40)</f>
        <v>10.472547819999999</v>
      </c>
      <c r="AJ36" s="38">
        <f t="shared" si="56"/>
        <v>0</v>
      </c>
      <c r="AK36" s="38">
        <f t="shared" si="56"/>
        <v>0</v>
      </c>
      <c r="AL36" s="38">
        <f t="shared" si="56"/>
        <v>0</v>
      </c>
      <c r="AM36" s="38">
        <f t="shared" si="56"/>
        <v>10.472547819999999</v>
      </c>
      <c r="AN36" s="38">
        <f t="shared" ref="AN36" si="57">SUM(AN37:AN40)</f>
        <v>9.445079999999999</v>
      </c>
      <c r="AO36" s="38">
        <f t="shared" ref="AO36" si="58">SUM(AO37:AO40)</f>
        <v>0</v>
      </c>
      <c r="AP36" s="38">
        <f t="shared" ref="AP36" si="59">SUM(AP37:AP40)</f>
        <v>0</v>
      </c>
      <c r="AQ36" s="38">
        <f t="shared" ref="AQ36" si="60">SUM(AQ37:AQ40)</f>
        <v>0</v>
      </c>
      <c r="AR36" s="38">
        <f t="shared" ref="AR36" si="61">SUM(AR37:AR40)</f>
        <v>9.445079999999999</v>
      </c>
      <c r="AS36" s="38">
        <f t="shared" ref="AS36" si="62">SUM(AS37:AS40)</f>
        <v>194.84440079999999</v>
      </c>
      <c r="AT36" s="38">
        <f t="shared" ref="AT36" si="63">SUM(AT37:AT40)</f>
        <v>0</v>
      </c>
      <c r="AU36" s="38">
        <f t="shared" ref="AU36" si="64">SUM(AU37:AU40)</f>
        <v>0</v>
      </c>
      <c r="AV36" s="38">
        <f t="shared" ref="AV36" si="65">SUM(AV37:AV40)</f>
        <v>0</v>
      </c>
      <c r="AW36" s="38">
        <f t="shared" ref="AW36" si="66">SUM(AW37:AW40)</f>
        <v>194.84440079999999</v>
      </c>
      <c r="AX36" s="38">
        <f>SUM(AX37:AX40)</f>
        <v>231.775603752922</v>
      </c>
      <c r="AY36" s="38">
        <f t="shared" ref="AY36" si="67">SUM(AY37:AY40)</f>
        <v>0</v>
      </c>
      <c r="AZ36" s="38">
        <f t="shared" ref="AZ36" si="68">SUM(AZ37:AZ40)</f>
        <v>0</v>
      </c>
      <c r="BA36" s="38">
        <f t="shared" ref="BA36" si="69">SUM(BA37:BA40)</f>
        <v>0</v>
      </c>
      <c r="BB36" s="38">
        <f>SUM(BB37:BB40)</f>
        <v>231.775603752922</v>
      </c>
      <c r="BC36" s="38">
        <f t="shared" ref="BC36" si="70">SUM(BC37:BC40)</f>
        <v>0</v>
      </c>
      <c r="BD36" s="38">
        <f t="shared" ref="BD36" si="71">SUM(BD37:BD40)</f>
        <v>0</v>
      </c>
      <c r="BE36" s="38">
        <f t="shared" ref="BE36" si="72">SUM(BE37:BE40)</f>
        <v>0</v>
      </c>
      <c r="BF36" s="38">
        <f t="shared" ref="BF36" si="73">SUM(BF37:BF40)</f>
        <v>0</v>
      </c>
      <c r="BG36" s="38">
        <f t="shared" ref="BG36" si="74">SUM(BG37:BG40)</f>
        <v>0</v>
      </c>
      <c r="BH36" s="38">
        <f t="shared" ref="BH36" si="75">SUM(BH37:BH40)</f>
        <v>0</v>
      </c>
      <c r="BI36" s="38">
        <f t="shared" ref="BI36" si="76">SUM(BI37:BI40)</f>
        <v>0</v>
      </c>
      <c r="BJ36" s="38">
        <f t="shared" ref="BJ36" si="77">SUM(BJ37:BJ40)</f>
        <v>0</v>
      </c>
      <c r="BK36" s="38">
        <f t="shared" ref="BK36" si="78">SUM(BK37:BK40)</f>
        <v>0</v>
      </c>
      <c r="BL36" s="38">
        <f t="shared" ref="BL36" si="79">SUM(BL37:BL40)</f>
        <v>0</v>
      </c>
      <c r="BM36" s="38">
        <f t="shared" ref="BM36" si="80">SUM(BM37:BM40)</f>
        <v>0</v>
      </c>
      <c r="BN36" s="38">
        <f t="shared" ref="BN36" si="81">SUM(BN37:BN40)</f>
        <v>0</v>
      </c>
      <c r="BO36" s="38">
        <f t="shared" ref="BO36" si="82">SUM(BO37:BO40)</f>
        <v>0</v>
      </c>
      <c r="BP36" s="38">
        <f t="shared" ref="BP36" si="83">SUM(BP37:BP40)</f>
        <v>0</v>
      </c>
      <c r="BQ36" s="38">
        <f t="shared" ref="BQ36" si="84">SUM(BQ37:BQ40)</f>
        <v>0</v>
      </c>
      <c r="BR36" s="38">
        <f t="shared" ref="BR36" si="85">SUM(BR37:BR40)</f>
        <v>0</v>
      </c>
      <c r="BS36" s="38">
        <f t="shared" ref="BS36" si="86">SUM(BS37:BS40)</f>
        <v>0</v>
      </c>
      <c r="BT36" s="38">
        <f t="shared" ref="BT36" si="87">SUM(BT37:BT40)</f>
        <v>0</v>
      </c>
      <c r="BU36" s="38">
        <f t="shared" ref="BU36" si="88">SUM(BU37:BU40)</f>
        <v>0</v>
      </c>
      <c r="BV36" s="38">
        <f t="shared" ref="BV36" si="89">SUM(BV37:BV40)</f>
        <v>0</v>
      </c>
      <c r="BW36" s="38">
        <f t="shared" ref="BW36" si="90">SUM(BW37:BW40)</f>
        <v>0</v>
      </c>
      <c r="BX36" s="38">
        <f t="shared" ref="BX36" si="91">SUM(BX37:BX40)</f>
        <v>0</v>
      </c>
      <c r="BY36" s="38">
        <f t="shared" ref="BY36" si="92">SUM(BY37:BY40)</f>
        <v>0</v>
      </c>
      <c r="BZ36" s="38">
        <f t="shared" ref="BZ36" si="93">SUM(BZ37:BZ40)</f>
        <v>0</v>
      </c>
      <c r="CA36" s="38">
        <f t="shared" ref="CA36" si="94">SUM(CA37:CA40)</f>
        <v>0</v>
      </c>
      <c r="CB36" s="38">
        <f t="shared" ref="CB36" si="95">SUM(CB37:CB40)</f>
        <v>0</v>
      </c>
      <c r="CC36" s="38">
        <f t="shared" ref="CC36" si="96">SUM(CC37:CC40)</f>
        <v>0</v>
      </c>
      <c r="CD36" s="38">
        <f t="shared" ref="CD36" si="97">SUM(CD37:CD40)</f>
        <v>0</v>
      </c>
      <c r="CE36" s="38">
        <f t="shared" ref="CE36" si="98">SUM(CE37:CE40)</f>
        <v>0</v>
      </c>
      <c r="CF36" s="38">
        <f t="shared" ref="CF36" si="99">SUM(CF37:CF40)</f>
        <v>0</v>
      </c>
      <c r="CG36" s="38">
        <f t="shared" si="38"/>
        <v>205.31694861999998</v>
      </c>
      <c r="CH36" s="38">
        <f t="shared" ref="CH36" si="100">SUM(CH37:CH40)</f>
        <v>0</v>
      </c>
      <c r="CI36" s="38">
        <f t="shared" ref="CI36" si="101">SUM(CI37:CI40)</f>
        <v>0</v>
      </c>
      <c r="CJ36" s="38">
        <f t="shared" ref="CJ36" si="102">SUM(CJ37:CJ40)</f>
        <v>0</v>
      </c>
      <c r="CK36" s="38">
        <f t="shared" ref="CK36" si="103">SUM(CK37:CK40)</f>
        <v>205.31694861999998</v>
      </c>
      <c r="CL36" s="38">
        <f t="shared" si="39"/>
        <v>241.22068375292199</v>
      </c>
      <c r="CM36" s="38">
        <f t="shared" ref="CM36:CN36" si="104">SUM(CM37:CM40)</f>
        <v>0</v>
      </c>
      <c r="CN36" s="38">
        <f t="shared" si="104"/>
        <v>0</v>
      </c>
      <c r="CO36" s="38">
        <f t="shared" si="41"/>
        <v>0</v>
      </c>
      <c r="CP36" s="38">
        <f t="shared" si="42"/>
        <v>241.22068375292199</v>
      </c>
      <c r="CQ36" s="35" t="s">
        <v>152</v>
      </c>
    </row>
    <row r="37" spans="1:96" s="18" customFormat="1" ht="89.25" customHeight="1" x14ac:dyDescent="0.25">
      <c r="A37" s="49" t="s">
        <v>333</v>
      </c>
      <c r="B37" s="39" t="s">
        <v>356</v>
      </c>
      <c r="C37" s="64" t="s">
        <v>289</v>
      </c>
      <c r="D37" s="35" t="s">
        <v>387</v>
      </c>
      <c r="E37" s="35">
        <v>2019</v>
      </c>
      <c r="F37" s="35">
        <v>2021</v>
      </c>
      <c r="G37" s="35">
        <v>2021</v>
      </c>
      <c r="H37" s="38">
        <v>0</v>
      </c>
      <c r="I37" s="38">
        <v>0</v>
      </c>
      <c r="J37" s="45" t="s">
        <v>152</v>
      </c>
      <c r="K37" s="38" t="s">
        <v>152</v>
      </c>
      <c r="L37" s="38">
        <v>208.70256097999999</v>
      </c>
      <c r="M37" s="47" t="s">
        <v>352</v>
      </c>
      <c r="N37" s="38">
        <v>208.70256097999999</v>
      </c>
      <c r="O37" s="38">
        <v>0</v>
      </c>
      <c r="P37" s="38">
        <v>213.85815209516159</v>
      </c>
      <c r="Q37" s="38">
        <v>222.22300457106314</v>
      </c>
      <c r="R37" s="38">
        <v>217.90799999999999</v>
      </c>
      <c r="S37" s="38">
        <v>226.01499999999999</v>
      </c>
      <c r="T37" s="38">
        <v>204.91195919999998</v>
      </c>
      <c r="U37" s="38">
        <v>208.70256097999999</v>
      </c>
      <c r="V37" s="38">
        <v>0</v>
      </c>
      <c r="W37" s="38">
        <v>194.84440079999999</v>
      </c>
      <c r="X37" s="38">
        <f t="shared" ref="X37:X52" si="105">U37-AD37-AN37</f>
        <v>198.84034177999999</v>
      </c>
      <c r="Y37" s="38">
        <v>8.6999999999999993</v>
      </c>
      <c r="Z37" s="38">
        <v>0</v>
      </c>
      <c r="AA37" s="38">
        <v>0</v>
      </c>
      <c r="AB37" s="38">
        <v>0</v>
      </c>
      <c r="AC37" s="38">
        <v>8.6999999999999993</v>
      </c>
      <c r="AD37" s="38">
        <v>0.52141920000000008</v>
      </c>
      <c r="AE37" s="38">
        <v>0</v>
      </c>
      <c r="AF37" s="38">
        <v>0</v>
      </c>
      <c r="AG37" s="38">
        <v>0</v>
      </c>
      <c r="AH37" s="38">
        <v>0.52141920000000008</v>
      </c>
      <c r="AI37" s="43">
        <v>9.5461343999999997</v>
      </c>
      <c r="AJ37" s="43">
        <v>0</v>
      </c>
      <c r="AK37" s="43">
        <v>0</v>
      </c>
      <c r="AL37" s="43">
        <v>0</v>
      </c>
      <c r="AM37" s="43">
        <v>9.5461343999999997</v>
      </c>
      <c r="AN37" s="43">
        <f>AR37</f>
        <v>9.3407999999999998</v>
      </c>
      <c r="AO37" s="43">
        <v>0</v>
      </c>
      <c r="AP37" s="43">
        <v>0</v>
      </c>
      <c r="AQ37" s="43">
        <v>0</v>
      </c>
      <c r="AR37" s="43">
        <v>9.3407999999999998</v>
      </c>
      <c r="AS37" s="43">
        <v>194.84440079999999</v>
      </c>
      <c r="AT37" s="43">
        <v>0</v>
      </c>
      <c r="AU37" s="43">
        <v>0</v>
      </c>
      <c r="AV37" s="43">
        <v>0</v>
      </c>
      <c r="AW37" s="43">
        <v>194.84440079999999</v>
      </c>
      <c r="AX37" s="38">
        <f>BB37</f>
        <v>198.840341783322</v>
      </c>
      <c r="AY37" s="38">
        <f t="shared" ref="AY37:BA38" si="106">AT37</f>
        <v>0</v>
      </c>
      <c r="AZ37" s="38">
        <f t="shared" si="106"/>
        <v>0</v>
      </c>
      <c r="BA37" s="38">
        <f t="shared" si="106"/>
        <v>0</v>
      </c>
      <c r="BB37" s="38">
        <v>198.840341783322</v>
      </c>
      <c r="BC37" s="43">
        <v>0</v>
      </c>
      <c r="BD37" s="43">
        <v>0</v>
      </c>
      <c r="BE37" s="43">
        <v>0</v>
      </c>
      <c r="BF37" s="43">
        <v>0</v>
      </c>
      <c r="BG37" s="43">
        <v>0</v>
      </c>
      <c r="BH37" s="43">
        <f>BC37</f>
        <v>0</v>
      </c>
      <c r="BI37" s="43">
        <f>BD37</f>
        <v>0</v>
      </c>
      <c r="BJ37" s="43">
        <f>BE37</f>
        <v>0</v>
      </c>
      <c r="BK37" s="43">
        <f>BF37</f>
        <v>0</v>
      </c>
      <c r="BL37" s="43">
        <f>BG37</f>
        <v>0</v>
      </c>
      <c r="BM37" s="43">
        <v>0</v>
      </c>
      <c r="BN37" s="43">
        <v>0</v>
      </c>
      <c r="BO37" s="43">
        <v>0</v>
      </c>
      <c r="BP37" s="43">
        <v>0</v>
      </c>
      <c r="BQ37" s="43">
        <v>0</v>
      </c>
      <c r="BR37" s="43">
        <v>0</v>
      </c>
      <c r="BS37" s="43">
        <v>0</v>
      </c>
      <c r="BT37" s="43">
        <v>0</v>
      </c>
      <c r="BU37" s="43">
        <v>0</v>
      </c>
      <c r="BV37" s="43">
        <v>0</v>
      </c>
      <c r="BW37" s="43">
        <v>0</v>
      </c>
      <c r="BX37" s="43">
        <v>0</v>
      </c>
      <c r="BY37" s="43">
        <v>0</v>
      </c>
      <c r="BZ37" s="43">
        <v>0</v>
      </c>
      <c r="CA37" s="43">
        <v>0</v>
      </c>
      <c r="CB37" s="43">
        <v>0</v>
      </c>
      <c r="CC37" s="43">
        <v>0</v>
      </c>
      <c r="CD37" s="43">
        <v>0</v>
      </c>
      <c r="CE37" s="43">
        <v>0</v>
      </c>
      <c r="CF37" s="43">
        <v>0</v>
      </c>
      <c r="CG37" s="38">
        <f t="shared" si="38"/>
        <v>204.39053519999999</v>
      </c>
      <c r="CH37" s="38">
        <v>0</v>
      </c>
      <c r="CI37" s="38">
        <v>0</v>
      </c>
      <c r="CJ37" s="38">
        <v>0</v>
      </c>
      <c r="CK37" s="38">
        <v>204.39053519999999</v>
      </c>
      <c r="CL37" s="38">
        <f t="shared" si="39"/>
        <v>208.181141783322</v>
      </c>
      <c r="CM37" s="38">
        <f t="shared" ref="CM37:CN40" si="107">BX37+BN37+AY37+AJ37+BI37</f>
        <v>0</v>
      </c>
      <c r="CN37" s="38">
        <f t="shared" si="107"/>
        <v>0</v>
      </c>
      <c r="CO37" s="38">
        <f t="shared" si="41"/>
        <v>0</v>
      </c>
      <c r="CP37" s="38">
        <f t="shared" si="42"/>
        <v>208.181141783322</v>
      </c>
      <c r="CQ37" s="47" t="s">
        <v>403</v>
      </c>
      <c r="CR37" s="85"/>
    </row>
    <row r="38" spans="1:96" s="18" customFormat="1" ht="92.25" customHeight="1" x14ac:dyDescent="0.25">
      <c r="A38" s="62" t="s">
        <v>334</v>
      </c>
      <c r="B38" s="86" t="s">
        <v>357</v>
      </c>
      <c r="C38" s="62" t="s">
        <v>323</v>
      </c>
      <c r="D38" s="35" t="s">
        <v>387</v>
      </c>
      <c r="E38" s="35">
        <v>2020</v>
      </c>
      <c r="F38" s="35">
        <v>2020</v>
      </c>
      <c r="G38" s="35">
        <v>2021</v>
      </c>
      <c r="H38" s="38" t="s">
        <v>152</v>
      </c>
      <c r="I38" s="38">
        <v>0.92641342000000004</v>
      </c>
      <c r="J38" s="45" t="s">
        <v>330</v>
      </c>
      <c r="K38" s="38" t="s">
        <v>152</v>
      </c>
      <c r="L38" s="38">
        <v>0.92641342000000004</v>
      </c>
      <c r="M38" s="47" t="s">
        <v>330</v>
      </c>
      <c r="N38" s="38">
        <v>0.92641342000000004</v>
      </c>
      <c r="O38" s="38" t="s">
        <v>152</v>
      </c>
      <c r="P38" s="38">
        <v>3.5637476159999997</v>
      </c>
      <c r="Q38" s="38">
        <v>3.5637476159999997</v>
      </c>
      <c r="R38" s="38">
        <v>3.7189999999999999</v>
      </c>
      <c r="S38" s="38">
        <v>3.7189999999999999</v>
      </c>
      <c r="T38" s="38">
        <v>0.92641341999999993</v>
      </c>
      <c r="U38" s="38">
        <v>0.92641341999999993</v>
      </c>
      <c r="V38" s="38">
        <v>0</v>
      </c>
      <c r="W38" s="38">
        <v>0</v>
      </c>
      <c r="X38" s="38">
        <f t="shared" si="105"/>
        <v>0.82213341999999989</v>
      </c>
      <c r="Y38" s="38">
        <v>0</v>
      </c>
      <c r="Z38" s="38">
        <v>0</v>
      </c>
      <c r="AA38" s="38">
        <v>0</v>
      </c>
      <c r="AB38" s="38">
        <v>0</v>
      </c>
      <c r="AC38" s="38">
        <v>0</v>
      </c>
      <c r="AD38" s="38">
        <v>0</v>
      </c>
      <c r="AE38" s="38">
        <v>0</v>
      </c>
      <c r="AF38" s="38">
        <v>0</v>
      </c>
      <c r="AG38" s="38">
        <v>0</v>
      </c>
      <c r="AH38" s="38">
        <v>0</v>
      </c>
      <c r="AI38" s="38">
        <v>0.92641342000000004</v>
      </c>
      <c r="AJ38" s="43">
        <v>0</v>
      </c>
      <c r="AK38" s="43">
        <v>0</v>
      </c>
      <c r="AL38" s="43">
        <v>0</v>
      </c>
      <c r="AM38" s="38">
        <v>0.92641342000000004</v>
      </c>
      <c r="AN38" s="38">
        <f>AR38</f>
        <v>0.10428</v>
      </c>
      <c r="AO38" s="43">
        <v>0</v>
      </c>
      <c r="AP38" s="43">
        <v>0</v>
      </c>
      <c r="AQ38" s="43">
        <v>0</v>
      </c>
      <c r="AR38" s="38">
        <v>0.10428</v>
      </c>
      <c r="AS38" s="43">
        <v>0</v>
      </c>
      <c r="AT38" s="43">
        <v>0</v>
      </c>
      <c r="AU38" s="43">
        <v>0</v>
      </c>
      <c r="AV38" s="43">
        <v>0</v>
      </c>
      <c r="AW38" s="38">
        <v>0</v>
      </c>
      <c r="AX38" s="38">
        <f>SUM(AY38:BB38)</f>
        <v>0.82213342</v>
      </c>
      <c r="AY38" s="38">
        <f t="shared" si="106"/>
        <v>0</v>
      </c>
      <c r="AZ38" s="38">
        <f t="shared" si="106"/>
        <v>0</v>
      </c>
      <c r="BA38" s="38">
        <f t="shared" si="106"/>
        <v>0</v>
      </c>
      <c r="BB38" s="38">
        <v>0.82213342</v>
      </c>
      <c r="BC38" s="43">
        <v>0</v>
      </c>
      <c r="BD38" s="43">
        <v>0</v>
      </c>
      <c r="BE38" s="43">
        <v>0</v>
      </c>
      <c r="BF38" s="43">
        <v>0</v>
      </c>
      <c r="BG38" s="43">
        <v>0</v>
      </c>
      <c r="BH38" s="43">
        <f>BC38</f>
        <v>0</v>
      </c>
      <c r="BI38" s="43">
        <v>0</v>
      </c>
      <c r="BJ38" s="43">
        <v>0</v>
      </c>
      <c r="BK38" s="43">
        <f>BF38</f>
        <v>0</v>
      </c>
      <c r="BL38" s="43">
        <v>0</v>
      </c>
      <c r="BM38" s="43">
        <v>0</v>
      </c>
      <c r="BN38" s="43">
        <v>0</v>
      </c>
      <c r="BO38" s="43">
        <v>0</v>
      </c>
      <c r="BP38" s="43">
        <v>0</v>
      </c>
      <c r="BQ38" s="43">
        <v>0</v>
      </c>
      <c r="BR38" s="43">
        <v>0</v>
      </c>
      <c r="BS38" s="43">
        <v>0</v>
      </c>
      <c r="BT38" s="43">
        <v>0</v>
      </c>
      <c r="BU38" s="43">
        <v>0</v>
      </c>
      <c r="BV38" s="43">
        <v>0</v>
      </c>
      <c r="BW38" s="38">
        <f>BZ38</f>
        <v>0</v>
      </c>
      <c r="BX38" s="38">
        <v>0</v>
      </c>
      <c r="BY38" s="38">
        <v>0</v>
      </c>
      <c r="BZ38" s="38">
        <v>0</v>
      </c>
      <c r="CA38" s="38">
        <v>0</v>
      </c>
      <c r="CB38" s="38">
        <f>CE38</f>
        <v>0</v>
      </c>
      <c r="CC38" s="38">
        <v>0</v>
      </c>
      <c r="CD38" s="38">
        <v>0</v>
      </c>
      <c r="CE38" s="38">
        <v>0</v>
      </c>
      <c r="CF38" s="38">
        <v>0</v>
      </c>
      <c r="CG38" s="38">
        <f t="shared" si="38"/>
        <v>0.92641342000000004</v>
      </c>
      <c r="CH38" s="38">
        <v>0</v>
      </c>
      <c r="CI38" s="38">
        <v>0</v>
      </c>
      <c r="CJ38" s="38">
        <v>0</v>
      </c>
      <c r="CK38" s="38">
        <v>0.92641342000000004</v>
      </c>
      <c r="CL38" s="38">
        <f t="shared" si="39"/>
        <v>0.92641342000000004</v>
      </c>
      <c r="CM38" s="38">
        <f t="shared" si="107"/>
        <v>0</v>
      </c>
      <c r="CN38" s="38">
        <f t="shared" si="107"/>
        <v>0</v>
      </c>
      <c r="CO38" s="38">
        <f t="shared" si="41"/>
        <v>0</v>
      </c>
      <c r="CP38" s="38">
        <f t="shared" si="42"/>
        <v>0.92641342000000004</v>
      </c>
      <c r="CQ38" s="47" t="s">
        <v>400</v>
      </c>
    </row>
    <row r="39" spans="1:96" s="18" customFormat="1" ht="69.75" customHeight="1" x14ac:dyDescent="0.25">
      <c r="A39" s="62" t="s">
        <v>344</v>
      </c>
      <c r="B39" s="86" t="s">
        <v>358</v>
      </c>
      <c r="C39" s="62" t="s">
        <v>346</v>
      </c>
      <c r="D39" s="35" t="s">
        <v>159</v>
      </c>
      <c r="E39" s="35">
        <v>2021</v>
      </c>
      <c r="F39" s="35" t="s">
        <v>152</v>
      </c>
      <c r="G39" s="35">
        <v>2021</v>
      </c>
      <c r="H39" s="38" t="s">
        <v>152</v>
      </c>
      <c r="I39" s="38" t="s">
        <v>152</v>
      </c>
      <c r="J39" s="45" t="s">
        <v>152</v>
      </c>
      <c r="K39" s="38" t="s">
        <v>152</v>
      </c>
      <c r="L39" s="38">
        <v>30.173524089600001</v>
      </c>
      <c r="M39" s="47" t="s">
        <v>389</v>
      </c>
      <c r="N39" s="38">
        <v>30.173524090000001</v>
      </c>
      <c r="O39" s="38" t="s">
        <v>152</v>
      </c>
      <c r="P39" s="38" t="s">
        <v>152</v>
      </c>
      <c r="Q39" s="38" t="s">
        <v>152</v>
      </c>
      <c r="R39" s="38">
        <v>41.746000000000002</v>
      </c>
      <c r="S39" s="38">
        <v>48.307000000000002</v>
      </c>
      <c r="T39" s="38" t="s">
        <v>152</v>
      </c>
      <c r="U39" s="38">
        <v>30.173524089600001</v>
      </c>
      <c r="V39" s="38">
        <v>0</v>
      </c>
      <c r="W39" s="38">
        <v>0</v>
      </c>
      <c r="X39" s="38">
        <f t="shared" si="105"/>
        <v>30.173524089600001</v>
      </c>
      <c r="Y39" s="38">
        <v>0</v>
      </c>
      <c r="Z39" s="38">
        <v>0</v>
      </c>
      <c r="AA39" s="38">
        <v>0</v>
      </c>
      <c r="AB39" s="38">
        <v>0</v>
      </c>
      <c r="AC39" s="38">
        <v>0</v>
      </c>
      <c r="AD39" s="38">
        <v>0</v>
      </c>
      <c r="AE39" s="38">
        <v>0</v>
      </c>
      <c r="AF39" s="38">
        <v>0</v>
      </c>
      <c r="AG39" s="38">
        <v>0</v>
      </c>
      <c r="AH39" s="38">
        <v>0</v>
      </c>
      <c r="AI39" s="38">
        <v>0</v>
      </c>
      <c r="AJ39" s="43">
        <v>0</v>
      </c>
      <c r="AK39" s="43">
        <v>0</v>
      </c>
      <c r="AL39" s="43">
        <v>0</v>
      </c>
      <c r="AM39" s="43">
        <v>0</v>
      </c>
      <c r="AN39" s="38">
        <v>0</v>
      </c>
      <c r="AO39" s="43">
        <v>0</v>
      </c>
      <c r="AP39" s="43">
        <v>0</v>
      </c>
      <c r="AQ39" s="43">
        <v>0</v>
      </c>
      <c r="AR39" s="43">
        <v>0</v>
      </c>
      <c r="AS39" s="43">
        <v>0</v>
      </c>
      <c r="AT39" s="43">
        <v>0</v>
      </c>
      <c r="AU39" s="43">
        <v>0</v>
      </c>
      <c r="AV39" s="43">
        <v>0</v>
      </c>
      <c r="AW39" s="38">
        <v>0</v>
      </c>
      <c r="AX39" s="38">
        <f t="shared" ref="AX39:AX40" si="108">SUM(AY39:BB39)</f>
        <v>30.173524089599997</v>
      </c>
      <c r="AY39" s="38">
        <f>AT39</f>
        <v>0</v>
      </c>
      <c r="AZ39" s="38">
        <f>AU39</f>
        <v>0</v>
      </c>
      <c r="BA39" s="38">
        <v>0</v>
      </c>
      <c r="BB39" s="38">
        <v>30.173524089599997</v>
      </c>
      <c r="BC39" s="43">
        <v>0</v>
      </c>
      <c r="BD39" s="43">
        <v>0</v>
      </c>
      <c r="BE39" s="43">
        <v>0</v>
      </c>
      <c r="BF39" s="43">
        <v>0</v>
      </c>
      <c r="BG39" s="43">
        <v>0</v>
      </c>
      <c r="BH39" s="43">
        <f>BC39</f>
        <v>0</v>
      </c>
      <c r="BI39" s="43">
        <v>0</v>
      </c>
      <c r="BJ39" s="43">
        <v>0</v>
      </c>
      <c r="BK39" s="43">
        <f>BF39</f>
        <v>0</v>
      </c>
      <c r="BL39" s="43">
        <v>0</v>
      </c>
      <c r="BM39" s="43">
        <v>0</v>
      </c>
      <c r="BN39" s="43">
        <v>0</v>
      </c>
      <c r="BO39" s="43">
        <v>0</v>
      </c>
      <c r="BP39" s="43">
        <v>0</v>
      </c>
      <c r="BQ39" s="43">
        <v>0</v>
      </c>
      <c r="BR39" s="43">
        <v>0</v>
      </c>
      <c r="BS39" s="43">
        <v>0</v>
      </c>
      <c r="BT39" s="43">
        <v>0</v>
      </c>
      <c r="BU39" s="43">
        <v>0</v>
      </c>
      <c r="BV39" s="43">
        <v>0</v>
      </c>
      <c r="BW39" s="38">
        <f>BZ39</f>
        <v>0</v>
      </c>
      <c r="BX39" s="38">
        <v>0</v>
      </c>
      <c r="BY39" s="38">
        <v>0</v>
      </c>
      <c r="BZ39" s="38">
        <v>0</v>
      </c>
      <c r="CA39" s="38">
        <v>0</v>
      </c>
      <c r="CB39" s="38">
        <f>CE39</f>
        <v>0</v>
      </c>
      <c r="CC39" s="38">
        <v>0</v>
      </c>
      <c r="CD39" s="38">
        <v>0</v>
      </c>
      <c r="CE39" s="38">
        <v>0</v>
      </c>
      <c r="CF39" s="38">
        <v>0</v>
      </c>
      <c r="CG39" s="38">
        <f t="shared" si="38"/>
        <v>0</v>
      </c>
      <c r="CH39" s="38">
        <v>0</v>
      </c>
      <c r="CI39" s="38">
        <v>0</v>
      </c>
      <c r="CJ39" s="38">
        <v>0</v>
      </c>
      <c r="CK39" s="38">
        <v>0</v>
      </c>
      <c r="CL39" s="38">
        <f t="shared" si="39"/>
        <v>30.173524089599997</v>
      </c>
      <c r="CM39" s="38">
        <f t="shared" si="107"/>
        <v>0</v>
      </c>
      <c r="CN39" s="38">
        <f t="shared" si="107"/>
        <v>0</v>
      </c>
      <c r="CO39" s="38">
        <f t="shared" si="41"/>
        <v>0</v>
      </c>
      <c r="CP39" s="38">
        <f t="shared" si="42"/>
        <v>30.173524089599997</v>
      </c>
      <c r="CQ39" s="47" t="s">
        <v>175</v>
      </c>
    </row>
    <row r="40" spans="1:96" s="18" customFormat="1" ht="69.75" customHeight="1" x14ac:dyDescent="0.25">
      <c r="A40" s="62" t="s">
        <v>345</v>
      </c>
      <c r="B40" s="86" t="s">
        <v>359</v>
      </c>
      <c r="C40" s="62" t="s">
        <v>404</v>
      </c>
      <c r="D40" s="35" t="s">
        <v>159</v>
      </c>
      <c r="E40" s="35">
        <v>2021</v>
      </c>
      <c r="F40" s="35" t="s">
        <v>152</v>
      </c>
      <c r="G40" s="35">
        <v>2021</v>
      </c>
      <c r="H40" s="38" t="s">
        <v>152</v>
      </c>
      <c r="I40" s="38" t="s">
        <v>152</v>
      </c>
      <c r="J40" s="45" t="s">
        <v>152</v>
      </c>
      <c r="K40" s="38" t="s">
        <v>152</v>
      </c>
      <c r="L40" s="38">
        <v>1.93960446</v>
      </c>
      <c r="M40" s="47" t="s">
        <v>394</v>
      </c>
      <c r="N40" s="38">
        <v>1.93960446</v>
      </c>
      <c r="O40" s="38" t="s">
        <v>152</v>
      </c>
      <c r="P40" s="38" t="s">
        <v>152</v>
      </c>
      <c r="Q40" s="38" t="s">
        <v>152</v>
      </c>
      <c r="R40" s="38">
        <v>5.6619999999999999</v>
      </c>
      <c r="S40" s="38">
        <v>6.5519999999999996</v>
      </c>
      <c r="T40" s="38" t="s">
        <v>152</v>
      </c>
      <c r="U40" s="38">
        <v>1.93960446</v>
      </c>
      <c r="V40" s="38">
        <v>0</v>
      </c>
      <c r="W40" s="38">
        <v>0</v>
      </c>
      <c r="X40" s="38">
        <f t="shared" si="105"/>
        <v>1.93960446</v>
      </c>
      <c r="Y40" s="38">
        <v>0</v>
      </c>
      <c r="Z40" s="38">
        <v>0</v>
      </c>
      <c r="AA40" s="38">
        <v>0</v>
      </c>
      <c r="AB40" s="38">
        <v>0</v>
      </c>
      <c r="AC40" s="38">
        <v>0</v>
      </c>
      <c r="AD40" s="38">
        <v>0</v>
      </c>
      <c r="AE40" s="38">
        <v>0</v>
      </c>
      <c r="AF40" s="38">
        <v>0</v>
      </c>
      <c r="AG40" s="38">
        <v>0</v>
      </c>
      <c r="AH40" s="38">
        <v>0</v>
      </c>
      <c r="AI40" s="38">
        <v>0</v>
      </c>
      <c r="AJ40" s="43">
        <v>0</v>
      </c>
      <c r="AK40" s="43">
        <v>0</v>
      </c>
      <c r="AL40" s="43">
        <v>0</v>
      </c>
      <c r="AM40" s="43">
        <v>0</v>
      </c>
      <c r="AN40" s="38">
        <v>0</v>
      </c>
      <c r="AO40" s="43">
        <v>0</v>
      </c>
      <c r="AP40" s="43">
        <v>0</v>
      </c>
      <c r="AQ40" s="43">
        <v>0</v>
      </c>
      <c r="AR40" s="43">
        <v>0</v>
      </c>
      <c r="AS40" s="43">
        <v>0</v>
      </c>
      <c r="AT40" s="43">
        <v>0</v>
      </c>
      <c r="AU40" s="43">
        <v>0</v>
      </c>
      <c r="AV40" s="43">
        <v>0</v>
      </c>
      <c r="AW40" s="38">
        <v>0</v>
      </c>
      <c r="AX40" s="38">
        <f t="shared" si="108"/>
        <v>1.93960446</v>
      </c>
      <c r="AY40" s="38">
        <f>AT40</f>
        <v>0</v>
      </c>
      <c r="AZ40" s="38">
        <f>AU40</f>
        <v>0</v>
      </c>
      <c r="BA40" s="38">
        <f>AV40</f>
        <v>0</v>
      </c>
      <c r="BB40" s="38">
        <v>1.93960446</v>
      </c>
      <c r="BC40" s="43">
        <v>0</v>
      </c>
      <c r="BD40" s="43">
        <v>0</v>
      </c>
      <c r="BE40" s="43">
        <v>0</v>
      </c>
      <c r="BF40" s="43">
        <v>0</v>
      </c>
      <c r="BG40" s="43">
        <v>0</v>
      </c>
      <c r="BH40" s="43">
        <f>BC40</f>
        <v>0</v>
      </c>
      <c r="BI40" s="43">
        <v>0</v>
      </c>
      <c r="BJ40" s="43">
        <v>0</v>
      </c>
      <c r="BK40" s="43">
        <f>BF40</f>
        <v>0</v>
      </c>
      <c r="BL40" s="43">
        <v>0</v>
      </c>
      <c r="BM40" s="43">
        <v>0</v>
      </c>
      <c r="BN40" s="43">
        <v>0</v>
      </c>
      <c r="BO40" s="43">
        <v>0</v>
      </c>
      <c r="BP40" s="43">
        <v>0</v>
      </c>
      <c r="BQ40" s="43">
        <v>0</v>
      </c>
      <c r="BR40" s="43">
        <v>0</v>
      </c>
      <c r="BS40" s="43">
        <v>0</v>
      </c>
      <c r="BT40" s="43">
        <v>0</v>
      </c>
      <c r="BU40" s="43">
        <v>0</v>
      </c>
      <c r="BV40" s="43">
        <v>0</v>
      </c>
      <c r="BW40" s="38">
        <f>BZ40</f>
        <v>0</v>
      </c>
      <c r="BX40" s="38">
        <v>0</v>
      </c>
      <c r="BY40" s="38">
        <v>0</v>
      </c>
      <c r="BZ40" s="38">
        <v>0</v>
      </c>
      <c r="CA40" s="38">
        <v>0</v>
      </c>
      <c r="CB40" s="38">
        <f>CE40</f>
        <v>0</v>
      </c>
      <c r="CC40" s="38">
        <v>0</v>
      </c>
      <c r="CD40" s="38">
        <v>0</v>
      </c>
      <c r="CE40" s="38">
        <v>0</v>
      </c>
      <c r="CF40" s="38">
        <v>0</v>
      </c>
      <c r="CG40" s="38">
        <f t="shared" si="38"/>
        <v>0</v>
      </c>
      <c r="CH40" s="38">
        <v>0</v>
      </c>
      <c r="CI40" s="38">
        <v>0</v>
      </c>
      <c r="CJ40" s="38">
        <v>0</v>
      </c>
      <c r="CK40" s="38">
        <v>0</v>
      </c>
      <c r="CL40" s="38">
        <f t="shared" si="39"/>
        <v>1.93960446</v>
      </c>
      <c r="CM40" s="38">
        <f t="shared" si="107"/>
        <v>0</v>
      </c>
      <c r="CN40" s="38">
        <f t="shared" si="107"/>
        <v>0</v>
      </c>
      <c r="CO40" s="38">
        <f t="shared" si="41"/>
        <v>0</v>
      </c>
      <c r="CP40" s="38">
        <f t="shared" si="42"/>
        <v>1.93960446</v>
      </c>
      <c r="CQ40" s="47" t="s">
        <v>175</v>
      </c>
    </row>
    <row r="41" spans="1:96" s="18" customFormat="1" ht="47.25" x14ac:dyDescent="0.25">
      <c r="A41" s="36" t="s">
        <v>81</v>
      </c>
      <c r="B41" s="37" t="s">
        <v>82</v>
      </c>
      <c r="C41" s="35" t="s">
        <v>160</v>
      </c>
      <c r="D41" s="35" t="s">
        <v>152</v>
      </c>
      <c r="E41" s="35" t="s">
        <v>152</v>
      </c>
      <c r="F41" s="35" t="s">
        <v>152</v>
      </c>
      <c r="G41" s="35" t="s">
        <v>152</v>
      </c>
      <c r="H41" s="38">
        <v>0</v>
      </c>
      <c r="I41" s="38">
        <v>0</v>
      </c>
      <c r="J41" s="38">
        <v>0</v>
      </c>
      <c r="K41" s="38">
        <v>0</v>
      </c>
      <c r="L41" s="38">
        <v>0</v>
      </c>
      <c r="M41" s="47" t="s">
        <v>152</v>
      </c>
      <c r="N41" s="38">
        <f>SUM(N42,N43)</f>
        <v>0</v>
      </c>
      <c r="O41" s="38">
        <f t="shared" ref="O41:V41" si="109">SUM(O42,O43)</f>
        <v>0</v>
      </c>
      <c r="P41" s="38">
        <v>0</v>
      </c>
      <c r="Q41" s="38">
        <v>0</v>
      </c>
      <c r="R41" s="38">
        <f t="shared" ref="R41:S41" si="110">SUM(R42,R43)</f>
        <v>0</v>
      </c>
      <c r="S41" s="38">
        <f t="shared" si="110"/>
        <v>0</v>
      </c>
      <c r="T41" s="38">
        <v>0</v>
      </c>
      <c r="U41" s="38">
        <v>0</v>
      </c>
      <c r="V41" s="38">
        <f t="shared" si="109"/>
        <v>0</v>
      </c>
      <c r="W41" s="38">
        <v>0</v>
      </c>
      <c r="X41" s="38">
        <f t="shared" si="105"/>
        <v>0</v>
      </c>
      <c r="Y41" s="38">
        <f t="shared" ref="Y41:AH41" si="111">SUM(Y42,Y43)</f>
        <v>0</v>
      </c>
      <c r="Z41" s="38">
        <f t="shared" ref="Z41:AG41" si="112">SUM(Z42,Z43)</f>
        <v>0</v>
      </c>
      <c r="AA41" s="38">
        <f t="shared" si="112"/>
        <v>0</v>
      </c>
      <c r="AB41" s="38">
        <f t="shared" si="112"/>
        <v>0</v>
      </c>
      <c r="AC41" s="38">
        <f t="shared" si="112"/>
        <v>0</v>
      </c>
      <c r="AD41" s="38">
        <f t="shared" si="112"/>
        <v>0</v>
      </c>
      <c r="AE41" s="38">
        <f t="shared" si="112"/>
        <v>0</v>
      </c>
      <c r="AF41" s="38">
        <f t="shared" si="112"/>
        <v>0</v>
      </c>
      <c r="AG41" s="38">
        <f t="shared" si="112"/>
        <v>0</v>
      </c>
      <c r="AH41" s="38">
        <f t="shared" si="111"/>
        <v>0</v>
      </c>
      <c r="AI41" s="38">
        <f t="shared" ref="AI41:AM41" si="113">SUM(AI42,AI43)</f>
        <v>0</v>
      </c>
      <c r="AJ41" s="38">
        <f t="shared" si="113"/>
        <v>0</v>
      </c>
      <c r="AK41" s="38">
        <f t="shared" si="113"/>
        <v>0</v>
      </c>
      <c r="AL41" s="38">
        <f t="shared" si="113"/>
        <v>0</v>
      </c>
      <c r="AM41" s="38">
        <f t="shared" si="113"/>
        <v>0</v>
      </c>
      <c r="AN41" s="38">
        <f t="shared" ref="AN41:CK41" si="114">SUM(AN42,AN43)</f>
        <v>0</v>
      </c>
      <c r="AO41" s="38">
        <f t="shared" si="114"/>
        <v>0</v>
      </c>
      <c r="AP41" s="38">
        <f t="shared" si="114"/>
        <v>0</v>
      </c>
      <c r="AQ41" s="38">
        <f t="shared" si="114"/>
        <v>0</v>
      </c>
      <c r="AR41" s="38">
        <f t="shared" si="114"/>
        <v>0</v>
      </c>
      <c r="AS41" s="38">
        <f t="shared" si="114"/>
        <v>0</v>
      </c>
      <c r="AT41" s="38">
        <f t="shared" si="114"/>
        <v>0</v>
      </c>
      <c r="AU41" s="38">
        <f t="shared" si="114"/>
        <v>0</v>
      </c>
      <c r="AV41" s="38">
        <f t="shared" si="114"/>
        <v>0</v>
      </c>
      <c r="AW41" s="38">
        <f t="shared" si="114"/>
        <v>0</v>
      </c>
      <c r="AX41" s="38">
        <f t="shared" si="114"/>
        <v>0</v>
      </c>
      <c r="AY41" s="38">
        <f t="shared" si="114"/>
        <v>0</v>
      </c>
      <c r="AZ41" s="38">
        <f t="shared" si="114"/>
        <v>0</v>
      </c>
      <c r="BA41" s="38">
        <f t="shared" si="114"/>
        <v>0</v>
      </c>
      <c r="BB41" s="38">
        <f t="shared" si="114"/>
        <v>0</v>
      </c>
      <c r="BC41" s="38">
        <f t="shared" si="114"/>
        <v>0</v>
      </c>
      <c r="BD41" s="38">
        <f t="shared" si="114"/>
        <v>0</v>
      </c>
      <c r="BE41" s="38">
        <f t="shared" si="114"/>
        <v>0</v>
      </c>
      <c r="BF41" s="38">
        <f t="shared" si="114"/>
        <v>0</v>
      </c>
      <c r="BG41" s="38">
        <f t="shared" si="114"/>
        <v>0</v>
      </c>
      <c r="BH41" s="38">
        <f t="shared" si="114"/>
        <v>0</v>
      </c>
      <c r="BI41" s="38">
        <f t="shared" si="114"/>
        <v>0</v>
      </c>
      <c r="BJ41" s="38">
        <f t="shared" si="114"/>
        <v>0</v>
      </c>
      <c r="BK41" s="38">
        <f t="shared" si="114"/>
        <v>0</v>
      </c>
      <c r="BL41" s="38">
        <f t="shared" si="114"/>
        <v>0</v>
      </c>
      <c r="BM41" s="38">
        <f t="shared" si="114"/>
        <v>0</v>
      </c>
      <c r="BN41" s="38">
        <f t="shared" si="114"/>
        <v>0</v>
      </c>
      <c r="BO41" s="38">
        <f t="shared" si="114"/>
        <v>0</v>
      </c>
      <c r="BP41" s="38">
        <f t="shared" si="114"/>
        <v>0</v>
      </c>
      <c r="BQ41" s="38">
        <f t="shared" si="114"/>
        <v>0</v>
      </c>
      <c r="BR41" s="38">
        <f t="shared" si="114"/>
        <v>0</v>
      </c>
      <c r="BS41" s="38">
        <f t="shared" si="114"/>
        <v>0</v>
      </c>
      <c r="BT41" s="38">
        <f t="shared" si="114"/>
        <v>0</v>
      </c>
      <c r="BU41" s="38">
        <f t="shared" si="114"/>
        <v>0</v>
      </c>
      <c r="BV41" s="38">
        <f t="shared" si="114"/>
        <v>0</v>
      </c>
      <c r="BW41" s="38">
        <f t="shared" si="114"/>
        <v>0</v>
      </c>
      <c r="BX41" s="38">
        <f t="shared" si="114"/>
        <v>0</v>
      </c>
      <c r="BY41" s="38">
        <f t="shared" si="114"/>
        <v>0</v>
      </c>
      <c r="BZ41" s="38">
        <f t="shared" si="114"/>
        <v>0</v>
      </c>
      <c r="CA41" s="38">
        <f t="shared" si="114"/>
        <v>0</v>
      </c>
      <c r="CB41" s="38">
        <f t="shared" si="114"/>
        <v>0</v>
      </c>
      <c r="CC41" s="38">
        <f t="shared" si="114"/>
        <v>0</v>
      </c>
      <c r="CD41" s="38">
        <f t="shared" si="114"/>
        <v>0</v>
      </c>
      <c r="CE41" s="38">
        <f t="shared" si="114"/>
        <v>0</v>
      </c>
      <c r="CF41" s="38">
        <f t="shared" si="114"/>
        <v>0</v>
      </c>
      <c r="CG41" s="38">
        <f t="shared" si="38"/>
        <v>0</v>
      </c>
      <c r="CH41" s="38">
        <f t="shared" si="114"/>
        <v>0</v>
      </c>
      <c r="CI41" s="38">
        <f t="shared" si="114"/>
        <v>0</v>
      </c>
      <c r="CJ41" s="38">
        <f t="shared" si="114"/>
        <v>0</v>
      </c>
      <c r="CK41" s="38">
        <f t="shared" si="114"/>
        <v>0</v>
      </c>
      <c r="CL41" s="38">
        <f t="shared" si="39"/>
        <v>0</v>
      </c>
      <c r="CM41" s="38">
        <f t="shared" ref="CM41:CN41" si="115">SUM(CM42,CM43)</f>
        <v>0</v>
      </c>
      <c r="CN41" s="38">
        <f t="shared" si="115"/>
        <v>0</v>
      </c>
      <c r="CO41" s="38">
        <f t="shared" si="41"/>
        <v>0</v>
      </c>
      <c r="CP41" s="38">
        <f t="shared" si="42"/>
        <v>0</v>
      </c>
      <c r="CQ41" s="35" t="s">
        <v>152</v>
      </c>
    </row>
    <row r="42" spans="1:96" s="18" customFormat="1" ht="78.75" x14ac:dyDescent="0.25">
      <c r="A42" s="36" t="s">
        <v>83</v>
      </c>
      <c r="B42" s="37" t="s">
        <v>84</v>
      </c>
      <c r="C42" s="35" t="s">
        <v>160</v>
      </c>
      <c r="D42" s="35" t="s">
        <v>152</v>
      </c>
      <c r="E42" s="35" t="s">
        <v>152</v>
      </c>
      <c r="F42" s="35" t="s">
        <v>152</v>
      </c>
      <c r="G42" s="35" t="s">
        <v>152</v>
      </c>
      <c r="H42" s="38">
        <v>0</v>
      </c>
      <c r="I42" s="38">
        <v>0</v>
      </c>
      <c r="J42" s="38">
        <v>0</v>
      </c>
      <c r="K42" s="38">
        <v>0</v>
      </c>
      <c r="L42" s="38">
        <v>0</v>
      </c>
      <c r="M42" s="47" t="s">
        <v>152</v>
      </c>
      <c r="N42" s="35" t="s">
        <v>152</v>
      </c>
      <c r="O42" s="35" t="s">
        <v>152</v>
      </c>
      <c r="P42" s="38">
        <v>0</v>
      </c>
      <c r="Q42" s="38">
        <v>0</v>
      </c>
      <c r="R42" s="38">
        <v>0</v>
      </c>
      <c r="S42" s="38">
        <v>0</v>
      </c>
      <c r="T42" s="38">
        <v>0</v>
      </c>
      <c r="U42" s="38">
        <v>0</v>
      </c>
      <c r="V42" s="38">
        <v>0</v>
      </c>
      <c r="W42" s="38">
        <v>0</v>
      </c>
      <c r="X42" s="38">
        <f t="shared" si="105"/>
        <v>0</v>
      </c>
      <c r="Y42" s="38">
        <v>0</v>
      </c>
      <c r="Z42" s="38">
        <v>0</v>
      </c>
      <c r="AA42" s="38">
        <v>0</v>
      </c>
      <c r="AB42" s="38">
        <v>0</v>
      </c>
      <c r="AC42" s="38">
        <v>0</v>
      </c>
      <c r="AD42" s="38">
        <v>0</v>
      </c>
      <c r="AE42" s="38">
        <v>0</v>
      </c>
      <c r="AF42" s="38">
        <v>0</v>
      </c>
      <c r="AG42" s="38">
        <v>0</v>
      </c>
      <c r="AH42" s="38">
        <v>0</v>
      </c>
      <c r="AI42" s="38">
        <v>0</v>
      </c>
      <c r="AJ42" s="38">
        <v>0</v>
      </c>
      <c r="AK42" s="38">
        <v>0</v>
      </c>
      <c r="AL42" s="38">
        <v>0</v>
      </c>
      <c r="AM42" s="38">
        <v>0</v>
      </c>
      <c r="AN42" s="38">
        <v>0</v>
      </c>
      <c r="AO42" s="38">
        <v>0</v>
      </c>
      <c r="AP42" s="38">
        <v>0</v>
      </c>
      <c r="AQ42" s="38">
        <v>0</v>
      </c>
      <c r="AR42" s="38">
        <v>0</v>
      </c>
      <c r="AS42" s="38">
        <v>0</v>
      </c>
      <c r="AT42" s="38">
        <v>0</v>
      </c>
      <c r="AU42" s="38">
        <v>0</v>
      </c>
      <c r="AV42" s="38">
        <v>0</v>
      </c>
      <c r="AW42" s="38">
        <v>0</v>
      </c>
      <c r="AX42" s="38">
        <v>0</v>
      </c>
      <c r="AY42" s="38">
        <v>0</v>
      </c>
      <c r="AZ42" s="38">
        <v>0</v>
      </c>
      <c r="BA42" s="38">
        <v>0</v>
      </c>
      <c r="BB42" s="38">
        <v>0</v>
      </c>
      <c r="BC42" s="38">
        <v>0</v>
      </c>
      <c r="BD42" s="38">
        <v>0</v>
      </c>
      <c r="BE42" s="38">
        <v>0</v>
      </c>
      <c r="BF42" s="38">
        <v>0</v>
      </c>
      <c r="BG42" s="38">
        <v>0</v>
      </c>
      <c r="BH42" s="38">
        <v>0</v>
      </c>
      <c r="BI42" s="38">
        <v>0</v>
      </c>
      <c r="BJ42" s="38">
        <v>0</v>
      </c>
      <c r="BK42" s="38">
        <v>0</v>
      </c>
      <c r="BL42" s="38">
        <v>0</v>
      </c>
      <c r="BM42" s="38">
        <v>0</v>
      </c>
      <c r="BN42" s="38">
        <v>0</v>
      </c>
      <c r="BO42" s="38">
        <v>0</v>
      </c>
      <c r="BP42" s="38">
        <v>0</v>
      </c>
      <c r="BQ42" s="38">
        <v>0</v>
      </c>
      <c r="BR42" s="38">
        <v>0</v>
      </c>
      <c r="BS42" s="38">
        <v>0</v>
      </c>
      <c r="BT42" s="38">
        <v>0</v>
      </c>
      <c r="BU42" s="38">
        <v>0</v>
      </c>
      <c r="BV42" s="38">
        <v>0</v>
      </c>
      <c r="BW42" s="38">
        <v>0</v>
      </c>
      <c r="BX42" s="38">
        <v>0</v>
      </c>
      <c r="BY42" s="38">
        <v>0</v>
      </c>
      <c r="BZ42" s="38">
        <v>0</v>
      </c>
      <c r="CA42" s="38">
        <v>0</v>
      </c>
      <c r="CB42" s="38">
        <v>0</v>
      </c>
      <c r="CC42" s="38">
        <v>0</v>
      </c>
      <c r="CD42" s="38">
        <v>0</v>
      </c>
      <c r="CE42" s="38">
        <v>0</v>
      </c>
      <c r="CF42" s="38">
        <v>0</v>
      </c>
      <c r="CG42" s="38">
        <f t="shared" si="38"/>
        <v>0</v>
      </c>
      <c r="CH42" s="38">
        <v>0</v>
      </c>
      <c r="CI42" s="38">
        <v>0</v>
      </c>
      <c r="CJ42" s="38">
        <v>0</v>
      </c>
      <c r="CK42" s="38">
        <v>0</v>
      </c>
      <c r="CL42" s="38">
        <f t="shared" si="39"/>
        <v>0</v>
      </c>
      <c r="CM42" s="38">
        <f>BX42+BN42+AY42+AJ42+BI42</f>
        <v>0</v>
      </c>
      <c r="CN42" s="38">
        <f>BY42+BO42+AZ42+AK42+BJ42</f>
        <v>0</v>
      </c>
      <c r="CO42" s="38">
        <f t="shared" si="41"/>
        <v>0</v>
      </c>
      <c r="CP42" s="38">
        <f t="shared" si="42"/>
        <v>0</v>
      </c>
      <c r="CQ42" s="35" t="s">
        <v>152</v>
      </c>
    </row>
    <row r="43" spans="1:96" s="18" customFormat="1" ht="47.25" x14ac:dyDescent="0.25">
      <c r="A43" s="36" t="s">
        <v>85</v>
      </c>
      <c r="B43" s="37" t="s">
        <v>86</v>
      </c>
      <c r="C43" s="35" t="s">
        <v>160</v>
      </c>
      <c r="D43" s="35" t="s">
        <v>152</v>
      </c>
      <c r="E43" s="35" t="s">
        <v>152</v>
      </c>
      <c r="F43" s="35" t="s">
        <v>152</v>
      </c>
      <c r="G43" s="35" t="s">
        <v>152</v>
      </c>
      <c r="H43" s="38">
        <v>0</v>
      </c>
      <c r="I43" s="38">
        <v>0</v>
      </c>
      <c r="J43" s="38">
        <v>0</v>
      </c>
      <c r="K43" s="38">
        <v>0</v>
      </c>
      <c r="L43" s="38">
        <v>0</v>
      </c>
      <c r="M43" s="47" t="s">
        <v>152</v>
      </c>
      <c r="N43" s="35" t="s">
        <v>152</v>
      </c>
      <c r="O43" s="35" t="s">
        <v>152</v>
      </c>
      <c r="P43" s="38">
        <v>0</v>
      </c>
      <c r="Q43" s="38">
        <v>0</v>
      </c>
      <c r="R43" s="38">
        <v>0</v>
      </c>
      <c r="S43" s="38">
        <v>0</v>
      </c>
      <c r="T43" s="38">
        <v>0</v>
      </c>
      <c r="U43" s="38">
        <v>0</v>
      </c>
      <c r="V43" s="38">
        <v>0</v>
      </c>
      <c r="W43" s="38">
        <v>0</v>
      </c>
      <c r="X43" s="38">
        <f t="shared" si="105"/>
        <v>0</v>
      </c>
      <c r="Y43" s="38">
        <v>0</v>
      </c>
      <c r="Z43" s="38">
        <v>0</v>
      </c>
      <c r="AA43" s="38">
        <v>0</v>
      </c>
      <c r="AB43" s="38">
        <v>0</v>
      </c>
      <c r="AC43" s="38">
        <v>0</v>
      </c>
      <c r="AD43" s="38">
        <v>0</v>
      </c>
      <c r="AE43" s="38">
        <v>0</v>
      </c>
      <c r="AF43" s="38">
        <v>0</v>
      </c>
      <c r="AG43" s="38">
        <v>0</v>
      </c>
      <c r="AH43" s="38">
        <v>0</v>
      </c>
      <c r="AI43" s="38">
        <v>0</v>
      </c>
      <c r="AJ43" s="38">
        <v>0</v>
      </c>
      <c r="AK43" s="38">
        <v>0</v>
      </c>
      <c r="AL43" s="38">
        <v>0</v>
      </c>
      <c r="AM43" s="38">
        <v>0</v>
      </c>
      <c r="AN43" s="38">
        <v>0</v>
      </c>
      <c r="AO43" s="38">
        <v>0</v>
      </c>
      <c r="AP43" s="38">
        <v>0</v>
      </c>
      <c r="AQ43" s="38">
        <v>0</v>
      </c>
      <c r="AR43" s="38">
        <v>0</v>
      </c>
      <c r="AS43" s="38">
        <v>0</v>
      </c>
      <c r="AT43" s="38">
        <v>0</v>
      </c>
      <c r="AU43" s="38">
        <v>0</v>
      </c>
      <c r="AV43" s="38">
        <v>0</v>
      </c>
      <c r="AW43" s="38">
        <v>0</v>
      </c>
      <c r="AX43" s="38">
        <v>0</v>
      </c>
      <c r="AY43" s="38">
        <v>0</v>
      </c>
      <c r="AZ43" s="38">
        <v>0</v>
      </c>
      <c r="BA43" s="38">
        <v>0</v>
      </c>
      <c r="BB43" s="38">
        <v>0</v>
      </c>
      <c r="BC43" s="38">
        <v>0</v>
      </c>
      <c r="BD43" s="38">
        <v>0</v>
      </c>
      <c r="BE43" s="38">
        <v>0</v>
      </c>
      <c r="BF43" s="38">
        <v>0</v>
      </c>
      <c r="BG43" s="38">
        <v>0</v>
      </c>
      <c r="BH43" s="38">
        <v>0</v>
      </c>
      <c r="BI43" s="38">
        <v>0</v>
      </c>
      <c r="BJ43" s="38">
        <v>0</v>
      </c>
      <c r="BK43" s="38">
        <v>0</v>
      </c>
      <c r="BL43" s="38">
        <v>0</v>
      </c>
      <c r="BM43" s="38">
        <v>0</v>
      </c>
      <c r="BN43" s="38">
        <v>0</v>
      </c>
      <c r="BO43" s="38">
        <v>0</v>
      </c>
      <c r="BP43" s="38">
        <v>0</v>
      </c>
      <c r="BQ43" s="38">
        <v>0</v>
      </c>
      <c r="BR43" s="38">
        <v>0</v>
      </c>
      <c r="BS43" s="38">
        <v>0</v>
      </c>
      <c r="BT43" s="38">
        <v>0</v>
      </c>
      <c r="BU43" s="38">
        <v>0</v>
      </c>
      <c r="BV43" s="38">
        <v>0</v>
      </c>
      <c r="BW43" s="38">
        <v>0</v>
      </c>
      <c r="BX43" s="38">
        <v>0</v>
      </c>
      <c r="BY43" s="38">
        <v>0</v>
      </c>
      <c r="BZ43" s="38">
        <v>0</v>
      </c>
      <c r="CA43" s="38">
        <v>0</v>
      </c>
      <c r="CB43" s="38">
        <v>0</v>
      </c>
      <c r="CC43" s="38">
        <v>0</v>
      </c>
      <c r="CD43" s="38">
        <v>0</v>
      </c>
      <c r="CE43" s="38">
        <v>0</v>
      </c>
      <c r="CF43" s="38">
        <v>0</v>
      </c>
      <c r="CG43" s="38">
        <f t="shared" si="38"/>
        <v>0</v>
      </c>
      <c r="CH43" s="38">
        <v>0</v>
      </c>
      <c r="CI43" s="38">
        <v>0</v>
      </c>
      <c r="CJ43" s="38">
        <v>0</v>
      </c>
      <c r="CK43" s="38">
        <v>0</v>
      </c>
      <c r="CL43" s="38">
        <f t="shared" si="39"/>
        <v>0</v>
      </c>
      <c r="CM43" s="38">
        <f>BX43+BN43+AY43+AJ43+BI43</f>
        <v>0</v>
      </c>
      <c r="CN43" s="38">
        <f>BY43+BO43+AZ43+AK43+BJ43</f>
        <v>0</v>
      </c>
      <c r="CO43" s="38">
        <f t="shared" si="41"/>
        <v>0</v>
      </c>
      <c r="CP43" s="38">
        <f t="shared" si="42"/>
        <v>0</v>
      </c>
      <c r="CQ43" s="35" t="s">
        <v>152</v>
      </c>
    </row>
    <row r="44" spans="1:96" s="18" customFormat="1" ht="47.25" x14ac:dyDescent="0.25">
      <c r="A44" s="36" t="s">
        <v>87</v>
      </c>
      <c r="B44" s="37" t="s">
        <v>88</v>
      </c>
      <c r="C44" s="35" t="s">
        <v>160</v>
      </c>
      <c r="D44" s="35" t="s">
        <v>152</v>
      </c>
      <c r="E44" s="35" t="s">
        <v>152</v>
      </c>
      <c r="F44" s="35" t="s">
        <v>152</v>
      </c>
      <c r="G44" s="35" t="s">
        <v>152</v>
      </c>
      <c r="H44" s="38">
        <v>0</v>
      </c>
      <c r="I44" s="38">
        <v>0</v>
      </c>
      <c r="J44" s="38">
        <v>0</v>
      </c>
      <c r="K44" s="38">
        <v>0</v>
      </c>
      <c r="L44" s="38">
        <v>0</v>
      </c>
      <c r="M44" s="47" t="s">
        <v>152</v>
      </c>
      <c r="N44" s="38">
        <f>SUM(N45,N49)</f>
        <v>0</v>
      </c>
      <c r="O44" s="38">
        <f t="shared" ref="O44:V44" si="116">SUM(O45,O49)</f>
        <v>0</v>
      </c>
      <c r="P44" s="38">
        <v>0</v>
      </c>
      <c r="Q44" s="38">
        <v>0</v>
      </c>
      <c r="R44" s="38">
        <v>0</v>
      </c>
      <c r="S44" s="38">
        <v>0</v>
      </c>
      <c r="T44" s="38">
        <v>0</v>
      </c>
      <c r="U44" s="38">
        <v>0</v>
      </c>
      <c r="V44" s="38">
        <f t="shared" si="116"/>
        <v>0</v>
      </c>
      <c r="W44" s="38">
        <v>0</v>
      </c>
      <c r="X44" s="38">
        <f t="shared" si="105"/>
        <v>0</v>
      </c>
      <c r="Y44" s="38">
        <f t="shared" ref="Y44:AH44" si="117">SUM(Y45,Y49)</f>
        <v>0</v>
      </c>
      <c r="Z44" s="38">
        <f t="shared" ref="Z44:AG44" si="118">SUM(Z45,Z49)</f>
        <v>0</v>
      </c>
      <c r="AA44" s="38">
        <f t="shared" si="118"/>
        <v>0</v>
      </c>
      <c r="AB44" s="38">
        <f t="shared" si="118"/>
        <v>0</v>
      </c>
      <c r="AC44" s="38">
        <f t="shared" si="118"/>
        <v>0</v>
      </c>
      <c r="AD44" s="38">
        <f t="shared" si="118"/>
        <v>0</v>
      </c>
      <c r="AE44" s="38">
        <f t="shared" si="118"/>
        <v>0</v>
      </c>
      <c r="AF44" s="38">
        <f t="shared" si="118"/>
        <v>0</v>
      </c>
      <c r="AG44" s="38">
        <f t="shared" si="118"/>
        <v>0</v>
      </c>
      <c r="AH44" s="38">
        <f t="shared" si="117"/>
        <v>0</v>
      </c>
      <c r="AI44" s="38">
        <f t="shared" ref="AI44:AM44" si="119">SUM(AI45,AI49)</f>
        <v>0</v>
      </c>
      <c r="AJ44" s="38">
        <f t="shared" si="119"/>
        <v>0</v>
      </c>
      <c r="AK44" s="38">
        <f t="shared" si="119"/>
        <v>0</v>
      </c>
      <c r="AL44" s="38">
        <f t="shared" si="119"/>
        <v>0</v>
      </c>
      <c r="AM44" s="38">
        <f t="shared" si="119"/>
        <v>0</v>
      </c>
      <c r="AN44" s="38">
        <f t="shared" ref="AN44:CK44" si="120">SUM(AN45,AN49)</f>
        <v>0</v>
      </c>
      <c r="AO44" s="38">
        <f t="shared" si="120"/>
        <v>0</v>
      </c>
      <c r="AP44" s="38">
        <f t="shared" si="120"/>
        <v>0</v>
      </c>
      <c r="AQ44" s="38">
        <f t="shared" si="120"/>
        <v>0</v>
      </c>
      <c r="AR44" s="38">
        <f t="shared" si="120"/>
        <v>0</v>
      </c>
      <c r="AS44" s="38">
        <f t="shared" si="120"/>
        <v>0</v>
      </c>
      <c r="AT44" s="38">
        <f t="shared" si="120"/>
        <v>0</v>
      </c>
      <c r="AU44" s="38">
        <f t="shared" si="120"/>
        <v>0</v>
      </c>
      <c r="AV44" s="38">
        <f t="shared" si="120"/>
        <v>0</v>
      </c>
      <c r="AW44" s="38">
        <f t="shared" si="120"/>
        <v>0</v>
      </c>
      <c r="AX44" s="38">
        <f t="shared" si="120"/>
        <v>0</v>
      </c>
      <c r="AY44" s="38">
        <f t="shared" si="120"/>
        <v>0</v>
      </c>
      <c r="AZ44" s="38">
        <f t="shared" si="120"/>
        <v>0</v>
      </c>
      <c r="BA44" s="38">
        <f t="shared" si="120"/>
        <v>0</v>
      </c>
      <c r="BB44" s="38">
        <f t="shared" si="120"/>
        <v>0</v>
      </c>
      <c r="BC44" s="38">
        <f t="shared" si="120"/>
        <v>0</v>
      </c>
      <c r="BD44" s="38">
        <f t="shared" si="120"/>
        <v>0</v>
      </c>
      <c r="BE44" s="38">
        <f t="shared" si="120"/>
        <v>0</v>
      </c>
      <c r="BF44" s="38">
        <f t="shared" si="120"/>
        <v>0</v>
      </c>
      <c r="BG44" s="38">
        <f t="shared" si="120"/>
        <v>0</v>
      </c>
      <c r="BH44" s="38">
        <f t="shared" si="120"/>
        <v>0</v>
      </c>
      <c r="BI44" s="38">
        <f t="shared" si="120"/>
        <v>0</v>
      </c>
      <c r="BJ44" s="38">
        <f t="shared" si="120"/>
        <v>0</v>
      </c>
      <c r="BK44" s="38">
        <f t="shared" si="120"/>
        <v>0</v>
      </c>
      <c r="BL44" s="38">
        <f t="shared" si="120"/>
        <v>0</v>
      </c>
      <c r="BM44" s="38">
        <f t="shared" si="120"/>
        <v>0</v>
      </c>
      <c r="BN44" s="38">
        <f t="shared" si="120"/>
        <v>0</v>
      </c>
      <c r="BO44" s="38">
        <f t="shared" si="120"/>
        <v>0</v>
      </c>
      <c r="BP44" s="38">
        <f t="shared" si="120"/>
        <v>0</v>
      </c>
      <c r="BQ44" s="38">
        <f t="shared" si="120"/>
        <v>0</v>
      </c>
      <c r="BR44" s="38">
        <f t="shared" si="120"/>
        <v>0</v>
      </c>
      <c r="BS44" s="38">
        <f t="shared" si="120"/>
        <v>0</v>
      </c>
      <c r="BT44" s="38">
        <f t="shared" si="120"/>
        <v>0</v>
      </c>
      <c r="BU44" s="38">
        <f t="shared" si="120"/>
        <v>0</v>
      </c>
      <c r="BV44" s="38">
        <f t="shared" si="120"/>
        <v>0</v>
      </c>
      <c r="BW44" s="38">
        <f t="shared" si="120"/>
        <v>0</v>
      </c>
      <c r="BX44" s="38">
        <f t="shared" si="120"/>
        <v>0</v>
      </c>
      <c r="BY44" s="38">
        <f t="shared" si="120"/>
        <v>0</v>
      </c>
      <c r="BZ44" s="38">
        <f t="shared" si="120"/>
        <v>0</v>
      </c>
      <c r="CA44" s="38">
        <f t="shared" si="120"/>
        <v>0</v>
      </c>
      <c r="CB44" s="38">
        <f t="shared" si="120"/>
        <v>0</v>
      </c>
      <c r="CC44" s="38">
        <f t="shared" si="120"/>
        <v>0</v>
      </c>
      <c r="CD44" s="38">
        <f t="shared" si="120"/>
        <v>0</v>
      </c>
      <c r="CE44" s="38">
        <f t="shared" si="120"/>
        <v>0</v>
      </c>
      <c r="CF44" s="38">
        <f t="shared" si="120"/>
        <v>0</v>
      </c>
      <c r="CG44" s="38">
        <f t="shared" si="38"/>
        <v>0</v>
      </c>
      <c r="CH44" s="38">
        <f t="shared" si="120"/>
        <v>0</v>
      </c>
      <c r="CI44" s="38">
        <f t="shared" si="120"/>
        <v>0</v>
      </c>
      <c r="CJ44" s="38">
        <f t="shared" si="120"/>
        <v>0</v>
      </c>
      <c r="CK44" s="38">
        <f t="shared" si="120"/>
        <v>0</v>
      </c>
      <c r="CL44" s="38">
        <f t="shared" si="39"/>
        <v>0</v>
      </c>
      <c r="CM44" s="38">
        <f t="shared" ref="CM44:CN44" si="121">SUM(CM45,CM49)</f>
        <v>0</v>
      </c>
      <c r="CN44" s="38">
        <f t="shared" si="121"/>
        <v>0</v>
      </c>
      <c r="CO44" s="38">
        <f t="shared" si="41"/>
        <v>0</v>
      </c>
      <c r="CP44" s="38">
        <f t="shared" si="42"/>
        <v>0</v>
      </c>
      <c r="CQ44" s="35" t="s">
        <v>152</v>
      </c>
    </row>
    <row r="45" spans="1:96" s="18" customFormat="1" ht="31.5" x14ac:dyDescent="0.25">
      <c r="A45" s="36" t="s">
        <v>89</v>
      </c>
      <c r="B45" s="37" t="s">
        <v>90</v>
      </c>
      <c r="C45" s="35" t="s">
        <v>160</v>
      </c>
      <c r="D45" s="35" t="s">
        <v>152</v>
      </c>
      <c r="E45" s="35" t="s">
        <v>152</v>
      </c>
      <c r="F45" s="35" t="s">
        <v>152</v>
      </c>
      <c r="G45" s="35" t="s">
        <v>152</v>
      </c>
      <c r="H45" s="38">
        <v>0</v>
      </c>
      <c r="I45" s="38">
        <v>0</v>
      </c>
      <c r="J45" s="38">
        <v>0</v>
      </c>
      <c r="K45" s="38">
        <v>0</v>
      </c>
      <c r="L45" s="38">
        <v>0</v>
      </c>
      <c r="M45" s="47" t="s">
        <v>152</v>
      </c>
      <c r="N45" s="38">
        <f>SUM(N46,N47,N48)</f>
        <v>0</v>
      </c>
      <c r="O45" s="38">
        <f t="shared" ref="O45:V45" si="122">SUM(O46,O47,O48)</f>
        <v>0</v>
      </c>
      <c r="P45" s="38">
        <v>0</v>
      </c>
      <c r="Q45" s="38">
        <v>0</v>
      </c>
      <c r="R45" s="38">
        <v>0</v>
      </c>
      <c r="S45" s="38">
        <v>0</v>
      </c>
      <c r="T45" s="38">
        <v>0</v>
      </c>
      <c r="U45" s="38">
        <v>0</v>
      </c>
      <c r="V45" s="38">
        <f t="shared" si="122"/>
        <v>0</v>
      </c>
      <c r="W45" s="38">
        <v>0</v>
      </c>
      <c r="X45" s="38">
        <f t="shared" si="105"/>
        <v>0</v>
      </c>
      <c r="Y45" s="38">
        <f t="shared" ref="Y45:AH45" si="123">SUM(Y46,Y47,Y48)</f>
        <v>0</v>
      </c>
      <c r="Z45" s="38">
        <f t="shared" ref="Z45:AG45" si="124">SUM(Z46,Z47,Z48)</f>
        <v>0</v>
      </c>
      <c r="AA45" s="38">
        <f t="shared" si="124"/>
        <v>0</v>
      </c>
      <c r="AB45" s="38">
        <f t="shared" si="124"/>
        <v>0</v>
      </c>
      <c r="AC45" s="38">
        <f t="shared" si="124"/>
        <v>0</v>
      </c>
      <c r="AD45" s="38">
        <f t="shared" si="124"/>
        <v>0</v>
      </c>
      <c r="AE45" s="38">
        <f t="shared" si="124"/>
        <v>0</v>
      </c>
      <c r="AF45" s="38">
        <f t="shared" si="124"/>
        <v>0</v>
      </c>
      <c r="AG45" s="38">
        <f t="shared" si="124"/>
        <v>0</v>
      </c>
      <c r="AH45" s="38">
        <f t="shared" si="123"/>
        <v>0</v>
      </c>
      <c r="AI45" s="38">
        <f t="shared" ref="AI45:AM45" si="125">SUM(AI46,AI47,AI48)</f>
        <v>0</v>
      </c>
      <c r="AJ45" s="38">
        <f t="shared" si="125"/>
        <v>0</v>
      </c>
      <c r="AK45" s="38">
        <f t="shared" si="125"/>
        <v>0</v>
      </c>
      <c r="AL45" s="38">
        <f t="shared" si="125"/>
        <v>0</v>
      </c>
      <c r="AM45" s="38">
        <f t="shared" si="125"/>
        <v>0</v>
      </c>
      <c r="AN45" s="38">
        <f t="shared" ref="AN45:CK45" si="126">SUM(AN46,AN47,AN48)</f>
        <v>0</v>
      </c>
      <c r="AO45" s="38">
        <f t="shared" si="126"/>
        <v>0</v>
      </c>
      <c r="AP45" s="38">
        <f t="shared" si="126"/>
        <v>0</v>
      </c>
      <c r="AQ45" s="38">
        <f t="shared" si="126"/>
        <v>0</v>
      </c>
      <c r="AR45" s="38">
        <f t="shared" si="126"/>
        <v>0</v>
      </c>
      <c r="AS45" s="38">
        <f t="shared" si="126"/>
        <v>0</v>
      </c>
      <c r="AT45" s="38">
        <f t="shared" si="126"/>
        <v>0</v>
      </c>
      <c r="AU45" s="38">
        <f t="shared" si="126"/>
        <v>0</v>
      </c>
      <c r="AV45" s="38">
        <f t="shared" si="126"/>
        <v>0</v>
      </c>
      <c r="AW45" s="38">
        <f t="shared" si="126"/>
        <v>0</v>
      </c>
      <c r="AX45" s="38">
        <f t="shared" si="126"/>
        <v>0</v>
      </c>
      <c r="AY45" s="38">
        <f t="shared" si="126"/>
        <v>0</v>
      </c>
      <c r="AZ45" s="38">
        <f t="shared" si="126"/>
        <v>0</v>
      </c>
      <c r="BA45" s="38">
        <f t="shared" si="126"/>
        <v>0</v>
      </c>
      <c r="BB45" s="38">
        <f t="shared" si="126"/>
        <v>0</v>
      </c>
      <c r="BC45" s="38">
        <f t="shared" si="126"/>
        <v>0</v>
      </c>
      <c r="BD45" s="38">
        <f t="shared" si="126"/>
        <v>0</v>
      </c>
      <c r="BE45" s="38">
        <f t="shared" si="126"/>
        <v>0</v>
      </c>
      <c r="BF45" s="38">
        <f t="shared" si="126"/>
        <v>0</v>
      </c>
      <c r="BG45" s="38">
        <f t="shared" si="126"/>
        <v>0</v>
      </c>
      <c r="BH45" s="38">
        <f t="shared" si="126"/>
        <v>0</v>
      </c>
      <c r="BI45" s="38">
        <f t="shared" si="126"/>
        <v>0</v>
      </c>
      <c r="BJ45" s="38">
        <f t="shared" si="126"/>
        <v>0</v>
      </c>
      <c r="BK45" s="38">
        <f t="shared" si="126"/>
        <v>0</v>
      </c>
      <c r="BL45" s="38">
        <f t="shared" si="126"/>
        <v>0</v>
      </c>
      <c r="BM45" s="38">
        <f t="shared" si="126"/>
        <v>0</v>
      </c>
      <c r="BN45" s="38">
        <f t="shared" si="126"/>
        <v>0</v>
      </c>
      <c r="BO45" s="38">
        <f t="shared" si="126"/>
        <v>0</v>
      </c>
      <c r="BP45" s="38">
        <f t="shared" si="126"/>
        <v>0</v>
      </c>
      <c r="BQ45" s="38">
        <f t="shared" si="126"/>
        <v>0</v>
      </c>
      <c r="BR45" s="38">
        <f t="shared" si="126"/>
        <v>0</v>
      </c>
      <c r="BS45" s="38">
        <f t="shared" si="126"/>
        <v>0</v>
      </c>
      <c r="BT45" s="38">
        <f t="shared" si="126"/>
        <v>0</v>
      </c>
      <c r="BU45" s="38">
        <f t="shared" si="126"/>
        <v>0</v>
      </c>
      <c r="BV45" s="38">
        <f t="shared" si="126"/>
        <v>0</v>
      </c>
      <c r="BW45" s="38">
        <f t="shared" si="126"/>
        <v>0</v>
      </c>
      <c r="BX45" s="38">
        <f t="shared" si="126"/>
        <v>0</v>
      </c>
      <c r="BY45" s="38">
        <f t="shared" si="126"/>
        <v>0</v>
      </c>
      <c r="BZ45" s="38">
        <f t="shared" si="126"/>
        <v>0</v>
      </c>
      <c r="CA45" s="38">
        <f t="shared" si="126"/>
        <v>0</v>
      </c>
      <c r="CB45" s="38">
        <f t="shared" si="126"/>
        <v>0</v>
      </c>
      <c r="CC45" s="38">
        <f t="shared" si="126"/>
        <v>0</v>
      </c>
      <c r="CD45" s="38">
        <f t="shared" si="126"/>
        <v>0</v>
      </c>
      <c r="CE45" s="38">
        <f t="shared" si="126"/>
        <v>0</v>
      </c>
      <c r="CF45" s="38">
        <f t="shared" si="126"/>
        <v>0</v>
      </c>
      <c r="CG45" s="38">
        <f t="shared" si="38"/>
        <v>0</v>
      </c>
      <c r="CH45" s="38">
        <f t="shared" si="126"/>
        <v>0</v>
      </c>
      <c r="CI45" s="38">
        <f t="shared" si="126"/>
        <v>0</v>
      </c>
      <c r="CJ45" s="38">
        <f t="shared" si="126"/>
        <v>0</v>
      </c>
      <c r="CK45" s="38">
        <f t="shared" si="126"/>
        <v>0</v>
      </c>
      <c r="CL45" s="38">
        <f t="shared" si="39"/>
        <v>0</v>
      </c>
      <c r="CM45" s="38">
        <f t="shared" ref="CM45:CN45" si="127">SUM(CM46,CM47,CM48)</f>
        <v>0</v>
      </c>
      <c r="CN45" s="38">
        <f t="shared" si="127"/>
        <v>0</v>
      </c>
      <c r="CO45" s="38">
        <f t="shared" si="41"/>
        <v>0</v>
      </c>
      <c r="CP45" s="38">
        <f t="shared" si="42"/>
        <v>0</v>
      </c>
      <c r="CQ45" s="35" t="s">
        <v>152</v>
      </c>
    </row>
    <row r="46" spans="1:96" s="18" customFormat="1" ht="110.25" x14ac:dyDescent="0.25">
      <c r="A46" s="36" t="s">
        <v>335</v>
      </c>
      <c r="B46" s="37" t="s">
        <v>91</v>
      </c>
      <c r="C46" s="35" t="s">
        <v>160</v>
      </c>
      <c r="D46" s="35" t="s">
        <v>152</v>
      </c>
      <c r="E46" s="35" t="s">
        <v>152</v>
      </c>
      <c r="F46" s="35" t="s">
        <v>152</v>
      </c>
      <c r="G46" s="35" t="s">
        <v>152</v>
      </c>
      <c r="H46" s="38">
        <v>0</v>
      </c>
      <c r="I46" s="38">
        <v>0</v>
      </c>
      <c r="J46" s="38">
        <v>0</v>
      </c>
      <c r="K46" s="38">
        <v>0</v>
      </c>
      <c r="L46" s="38">
        <v>0</v>
      </c>
      <c r="M46" s="47" t="s">
        <v>152</v>
      </c>
      <c r="N46" s="35" t="s">
        <v>152</v>
      </c>
      <c r="O46" s="35" t="s">
        <v>152</v>
      </c>
      <c r="P46" s="38">
        <v>0</v>
      </c>
      <c r="Q46" s="38">
        <v>0</v>
      </c>
      <c r="R46" s="38">
        <v>0</v>
      </c>
      <c r="S46" s="38">
        <v>0</v>
      </c>
      <c r="T46" s="38">
        <v>0</v>
      </c>
      <c r="U46" s="38">
        <v>0</v>
      </c>
      <c r="V46" s="38">
        <v>0</v>
      </c>
      <c r="W46" s="38">
        <v>0</v>
      </c>
      <c r="X46" s="38">
        <f t="shared" si="105"/>
        <v>0</v>
      </c>
      <c r="Y46" s="38">
        <f t="shared" ref="Y46:AH46" si="128">SUM(Y47,Y48,Y49)</f>
        <v>0</v>
      </c>
      <c r="Z46" s="38">
        <f t="shared" ref="Z46:AG46" si="129">SUM(Z47,Z48,Z49)</f>
        <v>0</v>
      </c>
      <c r="AA46" s="38">
        <f t="shared" si="129"/>
        <v>0</v>
      </c>
      <c r="AB46" s="38">
        <f t="shared" si="129"/>
        <v>0</v>
      </c>
      <c r="AC46" s="38">
        <f t="shared" si="129"/>
        <v>0</v>
      </c>
      <c r="AD46" s="38">
        <f t="shared" si="129"/>
        <v>0</v>
      </c>
      <c r="AE46" s="38">
        <f t="shared" si="129"/>
        <v>0</v>
      </c>
      <c r="AF46" s="38">
        <f t="shared" si="129"/>
        <v>0</v>
      </c>
      <c r="AG46" s="38">
        <f t="shared" si="129"/>
        <v>0</v>
      </c>
      <c r="AH46" s="38">
        <f t="shared" si="128"/>
        <v>0</v>
      </c>
      <c r="AI46" s="38">
        <f t="shared" ref="AI46:AM46" si="130">SUM(AI47,AI48,AI49)</f>
        <v>0</v>
      </c>
      <c r="AJ46" s="38">
        <f t="shared" si="130"/>
        <v>0</v>
      </c>
      <c r="AK46" s="38">
        <f t="shared" si="130"/>
        <v>0</v>
      </c>
      <c r="AL46" s="38">
        <f t="shared" si="130"/>
        <v>0</v>
      </c>
      <c r="AM46" s="38">
        <f t="shared" si="130"/>
        <v>0</v>
      </c>
      <c r="AN46" s="38">
        <f t="shared" ref="AN46:CK46" si="131">SUM(AN47,AN48,AN49)</f>
        <v>0</v>
      </c>
      <c r="AO46" s="38">
        <f t="shared" si="131"/>
        <v>0</v>
      </c>
      <c r="AP46" s="38">
        <f t="shared" si="131"/>
        <v>0</v>
      </c>
      <c r="AQ46" s="38">
        <f t="shared" si="131"/>
        <v>0</v>
      </c>
      <c r="AR46" s="38">
        <f t="shared" si="131"/>
        <v>0</v>
      </c>
      <c r="AS46" s="38">
        <f t="shared" si="131"/>
        <v>0</v>
      </c>
      <c r="AT46" s="38">
        <f t="shared" si="131"/>
        <v>0</v>
      </c>
      <c r="AU46" s="38">
        <f t="shared" si="131"/>
        <v>0</v>
      </c>
      <c r="AV46" s="38">
        <f t="shared" si="131"/>
        <v>0</v>
      </c>
      <c r="AW46" s="38">
        <f t="shared" si="131"/>
        <v>0</v>
      </c>
      <c r="AX46" s="38">
        <f t="shared" si="131"/>
        <v>0</v>
      </c>
      <c r="AY46" s="38">
        <f t="shared" si="131"/>
        <v>0</v>
      </c>
      <c r="AZ46" s="38">
        <f t="shared" si="131"/>
        <v>0</v>
      </c>
      <c r="BA46" s="38">
        <f t="shared" si="131"/>
        <v>0</v>
      </c>
      <c r="BB46" s="38">
        <f t="shared" si="131"/>
        <v>0</v>
      </c>
      <c r="BC46" s="38">
        <f t="shared" si="131"/>
        <v>0</v>
      </c>
      <c r="BD46" s="38">
        <f t="shared" si="131"/>
        <v>0</v>
      </c>
      <c r="BE46" s="38">
        <f t="shared" si="131"/>
        <v>0</v>
      </c>
      <c r="BF46" s="38">
        <f t="shared" si="131"/>
        <v>0</v>
      </c>
      <c r="BG46" s="38">
        <f t="shared" si="131"/>
        <v>0</v>
      </c>
      <c r="BH46" s="38">
        <f t="shared" si="131"/>
        <v>0</v>
      </c>
      <c r="BI46" s="38">
        <f t="shared" si="131"/>
        <v>0</v>
      </c>
      <c r="BJ46" s="38">
        <f t="shared" si="131"/>
        <v>0</v>
      </c>
      <c r="BK46" s="38">
        <f t="shared" si="131"/>
        <v>0</v>
      </c>
      <c r="BL46" s="38">
        <f t="shared" si="131"/>
        <v>0</v>
      </c>
      <c r="BM46" s="38">
        <f t="shared" si="131"/>
        <v>0</v>
      </c>
      <c r="BN46" s="38">
        <f t="shared" si="131"/>
        <v>0</v>
      </c>
      <c r="BO46" s="38">
        <f t="shared" si="131"/>
        <v>0</v>
      </c>
      <c r="BP46" s="38">
        <f t="shared" si="131"/>
        <v>0</v>
      </c>
      <c r="BQ46" s="38">
        <f t="shared" si="131"/>
        <v>0</v>
      </c>
      <c r="BR46" s="38">
        <f t="shared" si="131"/>
        <v>0</v>
      </c>
      <c r="BS46" s="38">
        <f t="shared" si="131"/>
        <v>0</v>
      </c>
      <c r="BT46" s="38">
        <f t="shared" si="131"/>
        <v>0</v>
      </c>
      <c r="BU46" s="38">
        <f t="shared" si="131"/>
        <v>0</v>
      </c>
      <c r="BV46" s="38">
        <f t="shared" si="131"/>
        <v>0</v>
      </c>
      <c r="BW46" s="38">
        <f t="shared" si="131"/>
        <v>0</v>
      </c>
      <c r="BX46" s="38">
        <f t="shared" si="131"/>
        <v>0</v>
      </c>
      <c r="BY46" s="38">
        <f t="shared" si="131"/>
        <v>0</v>
      </c>
      <c r="BZ46" s="38">
        <f t="shared" si="131"/>
        <v>0</v>
      </c>
      <c r="CA46" s="38">
        <f t="shared" si="131"/>
        <v>0</v>
      </c>
      <c r="CB46" s="38">
        <f t="shared" si="131"/>
        <v>0</v>
      </c>
      <c r="CC46" s="38">
        <f t="shared" si="131"/>
        <v>0</v>
      </c>
      <c r="CD46" s="38">
        <f t="shared" si="131"/>
        <v>0</v>
      </c>
      <c r="CE46" s="38">
        <f t="shared" si="131"/>
        <v>0</v>
      </c>
      <c r="CF46" s="38">
        <f t="shared" si="131"/>
        <v>0</v>
      </c>
      <c r="CG46" s="38">
        <f t="shared" si="38"/>
        <v>0</v>
      </c>
      <c r="CH46" s="38">
        <f t="shared" si="131"/>
        <v>0</v>
      </c>
      <c r="CI46" s="38">
        <f t="shared" si="131"/>
        <v>0</v>
      </c>
      <c r="CJ46" s="38">
        <f t="shared" si="131"/>
        <v>0</v>
      </c>
      <c r="CK46" s="38">
        <f t="shared" si="131"/>
        <v>0</v>
      </c>
      <c r="CL46" s="38">
        <f t="shared" si="39"/>
        <v>0</v>
      </c>
      <c r="CM46" s="38">
        <f t="shared" ref="CM46:CN48" si="132">BX46+BN46+AY46+AJ46+BI46</f>
        <v>0</v>
      </c>
      <c r="CN46" s="38">
        <f t="shared" si="132"/>
        <v>0</v>
      </c>
      <c r="CO46" s="38">
        <f t="shared" si="41"/>
        <v>0</v>
      </c>
      <c r="CP46" s="38">
        <f t="shared" si="42"/>
        <v>0</v>
      </c>
      <c r="CQ46" s="35" t="s">
        <v>152</v>
      </c>
    </row>
    <row r="47" spans="1:96" s="18" customFormat="1" ht="94.5" x14ac:dyDescent="0.25">
      <c r="A47" s="36" t="s">
        <v>336</v>
      </c>
      <c r="B47" s="37" t="s">
        <v>92</v>
      </c>
      <c r="C47" s="35" t="s">
        <v>160</v>
      </c>
      <c r="D47" s="35" t="s">
        <v>152</v>
      </c>
      <c r="E47" s="35" t="s">
        <v>152</v>
      </c>
      <c r="F47" s="35" t="s">
        <v>152</v>
      </c>
      <c r="G47" s="35" t="s">
        <v>152</v>
      </c>
      <c r="H47" s="38">
        <v>0</v>
      </c>
      <c r="I47" s="38">
        <v>0</v>
      </c>
      <c r="J47" s="38">
        <v>0</v>
      </c>
      <c r="K47" s="38">
        <v>0</v>
      </c>
      <c r="L47" s="38">
        <v>0</v>
      </c>
      <c r="M47" s="47" t="s">
        <v>152</v>
      </c>
      <c r="N47" s="35" t="s">
        <v>152</v>
      </c>
      <c r="O47" s="35" t="s">
        <v>152</v>
      </c>
      <c r="P47" s="38">
        <v>0</v>
      </c>
      <c r="Q47" s="38">
        <v>0</v>
      </c>
      <c r="R47" s="38">
        <v>0</v>
      </c>
      <c r="S47" s="38">
        <v>0</v>
      </c>
      <c r="T47" s="38">
        <v>0</v>
      </c>
      <c r="U47" s="38">
        <v>0</v>
      </c>
      <c r="V47" s="38">
        <v>0</v>
      </c>
      <c r="W47" s="38">
        <v>0</v>
      </c>
      <c r="X47" s="38">
        <f t="shared" si="105"/>
        <v>0</v>
      </c>
      <c r="Y47" s="38">
        <f t="shared" ref="Y47:AH47" si="133">SUM(Y48,Y49,Y50)</f>
        <v>0</v>
      </c>
      <c r="Z47" s="38">
        <f t="shared" ref="Z47:AG47" si="134">SUM(Z48,Z49,Z50)</f>
        <v>0</v>
      </c>
      <c r="AA47" s="38">
        <f t="shared" si="134"/>
        <v>0</v>
      </c>
      <c r="AB47" s="38">
        <f t="shared" si="134"/>
        <v>0</v>
      </c>
      <c r="AC47" s="38">
        <f t="shared" si="134"/>
        <v>0</v>
      </c>
      <c r="AD47" s="38">
        <f t="shared" si="134"/>
        <v>0</v>
      </c>
      <c r="AE47" s="38">
        <f t="shared" si="134"/>
        <v>0</v>
      </c>
      <c r="AF47" s="38">
        <f t="shared" si="134"/>
        <v>0</v>
      </c>
      <c r="AG47" s="38">
        <f t="shared" si="134"/>
        <v>0</v>
      </c>
      <c r="AH47" s="38">
        <f t="shared" si="133"/>
        <v>0</v>
      </c>
      <c r="AI47" s="38">
        <f t="shared" ref="AI47:AM47" si="135">SUM(AI48,AI49,AI50)</f>
        <v>0</v>
      </c>
      <c r="AJ47" s="38">
        <f t="shared" si="135"/>
        <v>0</v>
      </c>
      <c r="AK47" s="38">
        <f t="shared" si="135"/>
        <v>0</v>
      </c>
      <c r="AL47" s="38">
        <f t="shared" si="135"/>
        <v>0</v>
      </c>
      <c r="AM47" s="38">
        <f t="shared" si="135"/>
        <v>0</v>
      </c>
      <c r="AN47" s="38">
        <f t="shared" ref="AN47:CK47" si="136">SUM(AN48,AN49,AN50)</f>
        <v>0</v>
      </c>
      <c r="AO47" s="38">
        <f t="shared" si="136"/>
        <v>0</v>
      </c>
      <c r="AP47" s="38">
        <f t="shared" si="136"/>
        <v>0</v>
      </c>
      <c r="AQ47" s="38">
        <f t="shared" si="136"/>
        <v>0</v>
      </c>
      <c r="AR47" s="38">
        <f t="shared" si="136"/>
        <v>0</v>
      </c>
      <c r="AS47" s="38">
        <f t="shared" si="136"/>
        <v>0</v>
      </c>
      <c r="AT47" s="38">
        <f t="shared" si="136"/>
        <v>0</v>
      </c>
      <c r="AU47" s="38">
        <f t="shared" si="136"/>
        <v>0</v>
      </c>
      <c r="AV47" s="38">
        <f t="shared" si="136"/>
        <v>0</v>
      </c>
      <c r="AW47" s="38">
        <f t="shared" si="136"/>
        <v>0</v>
      </c>
      <c r="AX47" s="38">
        <f t="shared" si="136"/>
        <v>0</v>
      </c>
      <c r="AY47" s="38">
        <f t="shared" si="136"/>
        <v>0</v>
      </c>
      <c r="AZ47" s="38">
        <f t="shared" si="136"/>
        <v>0</v>
      </c>
      <c r="BA47" s="38">
        <f t="shared" si="136"/>
        <v>0</v>
      </c>
      <c r="BB47" s="38">
        <f t="shared" si="136"/>
        <v>0</v>
      </c>
      <c r="BC47" s="38">
        <f t="shared" si="136"/>
        <v>0</v>
      </c>
      <c r="BD47" s="38">
        <f t="shared" si="136"/>
        <v>0</v>
      </c>
      <c r="BE47" s="38">
        <f t="shared" si="136"/>
        <v>0</v>
      </c>
      <c r="BF47" s="38">
        <f t="shared" si="136"/>
        <v>0</v>
      </c>
      <c r="BG47" s="38">
        <f t="shared" si="136"/>
        <v>0</v>
      </c>
      <c r="BH47" s="38">
        <f t="shared" si="136"/>
        <v>0</v>
      </c>
      <c r="BI47" s="38">
        <f t="shared" si="136"/>
        <v>0</v>
      </c>
      <c r="BJ47" s="38">
        <f t="shared" si="136"/>
        <v>0</v>
      </c>
      <c r="BK47" s="38">
        <f t="shared" si="136"/>
        <v>0</v>
      </c>
      <c r="BL47" s="38">
        <f t="shared" si="136"/>
        <v>0</v>
      </c>
      <c r="BM47" s="38">
        <f t="shared" si="136"/>
        <v>0</v>
      </c>
      <c r="BN47" s="38">
        <f t="shared" si="136"/>
        <v>0</v>
      </c>
      <c r="BO47" s="38">
        <f t="shared" si="136"/>
        <v>0</v>
      </c>
      <c r="BP47" s="38">
        <f t="shared" si="136"/>
        <v>0</v>
      </c>
      <c r="BQ47" s="38">
        <f t="shared" si="136"/>
        <v>0</v>
      </c>
      <c r="BR47" s="38">
        <f t="shared" si="136"/>
        <v>0</v>
      </c>
      <c r="BS47" s="38">
        <f t="shared" si="136"/>
        <v>0</v>
      </c>
      <c r="BT47" s="38">
        <f t="shared" si="136"/>
        <v>0</v>
      </c>
      <c r="BU47" s="38">
        <f t="shared" si="136"/>
        <v>0</v>
      </c>
      <c r="BV47" s="38">
        <f t="shared" si="136"/>
        <v>0</v>
      </c>
      <c r="BW47" s="38">
        <f t="shared" si="136"/>
        <v>0</v>
      </c>
      <c r="BX47" s="38">
        <f t="shared" si="136"/>
        <v>0</v>
      </c>
      <c r="BY47" s="38">
        <f t="shared" si="136"/>
        <v>0</v>
      </c>
      <c r="BZ47" s="38">
        <f t="shared" si="136"/>
        <v>0</v>
      </c>
      <c r="CA47" s="38">
        <f t="shared" si="136"/>
        <v>0</v>
      </c>
      <c r="CB47" s="38">
        <f t="shared" si="136"/>
        <v>0</v>
      </c>
      <c r="CC47" s="38">
        <f t="shared" si="136"/>
        <v>0</v>
      </c>
      <c r="CD47" s="38">
        <f t="shared" si="136"/>
        <v>0</v>
      </c>
      <c r="CE47" s="38">
        <f t="shared" si="136"/>
        <v>0</v>
      </c>
      <c r="CF47" s="38">
        <f t="shared" si="136"/>
        <v>0</v>
      </c>
      <c r="CG47" s="38">
        <f t="shared" si="38"/>
        <v>0</v>
      </c>
      <c r="CH47" s="38">
        <f t="shared" si="136"/>
        <v>0</v>
      </c>
      <c r="CI47" s="38">
        <f t="shared" si="136"/>
        <v>0</v>
      </c>
      <c r="CJ47" s="38">
        <f t="shared" si="136"/>
        <v>0</v>
      </c>
      <c r="CK47" s="38">
        <f t="shared" si="136"/>
        <v>0</v>
      </c>
      <c r="CL47" s="38">
        <f t="shared" si="39"/>
        <v>0</v>
      </c>
      <c r="CM47" s="38">
        <f t="shared" si="132"/>
        <v>0</v>
      </c>
      <c r="CN47" s="38">
        <f t="shared" si="132"/>
        <v>0</v>
      </c>
      <c r="CO47" s="38">
        <f t="shared" si="41"/>
        <v>0</v>
      </c>
      <c r="CP47" s="38">
        <f t="shared" si="42"/>
        <v>0</v>
      </c>
      <c r="CQ47" s="35" t="s">
        <v>152</v>
      </c>
    </row>
    <row r="48" spans="1:96" s="18" customFormat="1" ht="94.5" x14ac:dyDescent="0.25">
      <c r="A48" s="36" t="s">
        <v>337</v>
      </c>
      <c r="B48" s="37" t="s">
        <v>93</v>
      </c>
      <c r="C48" s="35" t="s">
        <v>160</v>
      </c>
      <c r="D48" s="35" t="s">
        <v>152</v>
      </c>
      <c r="E48" s="35" t="s">
        <v>152</v>
      </c>
      <c r="F48" s="35" t="s">
        <v>152</v>
      </c>
      <c r="G48" s="35" t="s">
        <v>152</v>
      </c>
      <c r="H48" s="38">
        <v>0</v>
      </c>
      <c r="I48" s="38">
        <v>0</v>
      </c>
      <c r="J48" s="38">
        <v>0</v>
      </c>
      <c r="K48" s="38">
        <v>0</v>
      </c>
      <c r="L48" s="38">
        <v>0</v>
      </c>
      <c r="M48" s="47" t="s">
        <v>152</v>
      </c>
      <c r="N48" s="35" t="s">
        <v>152</v>
      </c>
      <c r="O48" s="35" t="s">
        <v>152</v>
      </c>
      <c r="P48" s="38">
        <v>0</v>
      </c>
      <c r="Q48" s="38">
        <v>0</v>
      </c>
      <c r="R48" s="38">
        <v>0</v>
      </c>
      <c r="S48" s="38">
        <v>0</v>
      </c>
      <c r="T48" s="38">
        <v>0</v>
      </c>
      <c r="U48" s="38">
        <v>0</v>
      </c>
      <c r="V48" s="38">
        <v>0</v>
      </c>
      <c r="W48" s="38">
        <v>0</v>
      </c>
      <c r="X48" s="38">
        <f t="shared" si="105"/>
        <v>0</v>
      </c>
      <c r="Y48" s="38">
        <f t="shared" ref="Y48:AH48" si="137">SUM(Y49,Y50,Y51)</f>
        <v>0</v>
      </c>
      <c r="Z48" s="38">
        <f t="shared" ref="Z48:AG48" si="138">SUM(Z49,Z50,Z51)</f>
        <v>0</v>
      </c>
      <c r="AA48" s="38">
        <f t="shared" si="138"/>
        <v>0</v>
      </c>
      <c r="AB48" s="38">
        <f t="shared" si="138"/>
        <v>0</v>
      </c>
      <c r="AC48" s="38">
        <f t="shared" si="138"/>
        <v>0</v>
      </c>
      <c r="AD48" s="38">
        <f t="shared" si="138"/>
        <v>0</v>
      </c>
      <c r="AE48" s="38">
        <f t="shared" si="138"/>
        <v>0</v>
      </c>
      <c r="AF48" s="38">
        <f t="shared" si="138"/>
        <v>0</v>
      </c>
      <c r="AG48" s="38">
        <f t="shared" si="138"/>
        <v>0</v>
      </c>
      <c r="AH48" s="38">
        <f t="shared" si="137"/>
        <v>0</v>
      </c>
      <c r="AI48" s="38">
        <f t="shared" ref="AI48:AM48" si="139">SUM(AI49,AI50,AI51)</f>
        <v>0</v>
      </c>
      <c r="AJ48" s="38">
        <f t="shared" si="139"/>
        <v>0</v>
      </c>
      <c r="AK48" s="38">
        <f t="shared" si="139"/>
        <v>0</v>
      </c>
      <c r="AL48" s="38">
        <f t="shared" si="139"/>
        <v>0</v>
      </c>
      <c r="AM48" s="38">
        <f t="shared" si="139"/>
        <v>0</v>
      </c>
      <c r="AN48" s="38">
        <f t="shared" ref="AN48:CK48" si="140">SUM(AN49,AN50,AN51)</f>
        <v>0</v>
      </c>
      <c r="AO48" s="38">
        <f t="shared" si="140"/>
        <v>0</v>
      </c>
      <c r="AP48" s="38">
        <f t="shared" si="140"/>
        <v>0</v>
      </c>
      <c r="AQ48" s="38">
        <f t="shared" si="140"/>
        <v>0</v>
      </c>
      <c r="AR48" s="38">
        <f t="shared" si="140"/>
        <v>0</v>
      </c>
      <c r="AS48" s="38">
        <f t="shared" si="140"/>
        <v>0</v>
      </c>
      <c r="AT48" s="38">
        <f t="shared" si="140"/>
        <v>0</v>
      </c>
      <c r="AU48" s="38">
        <f t="shared" si="140"/>
        <v>0</v>
      </c>
      <c r="AV48" s="38">
        <f t="shared" si="140"/>
        <v>0</v>
      </c>
      <c r="AW48" s="38">
        <f t="shared" si="140"/>
        <v>0</v>
      </c>
      <c r="AX48" s="38">
        <f t="shared" si="140"/>
        <v>0</v>
      </c>
      <c r="AY48" s="38">
        <f t="shared" si="140"/>
        <v>0</v>
      </c>
      <c r="AZ48" s="38">
        <f t="shared" si="140"/>
        <v>0</v>
      </c>
      <c r="BA48" s="38">
        <f t="shared" si="140"/>
        <v>0</v>
      </c>
      <c r="BB48" s="38">
        <f t="shared" si="140"/>
        <v>0</v>
      </c>
      <c r="BC48" s="38">
        <f t="shared" si="140"/>
        <v>0</v>
      </c>
      <c r="BD48" s="38">
        <f t="shared" si="140"/>
        <v>0</v>
      </c>
      <c r="BE48" s="38">
        <f t="shared" si="140"/>
        <v>0</v>
      </c>
      <c r="BF48" s="38">
        <f t="shared" si="140"/>
        <v>0</v>
      </c>
      <c r="BG48" s="38">
        <f t="shared" si="140"/>
        <v>0</v>
      </c>
      <c r="BH48" s="38">
        <f t="shared" si="140"/>
        <v>0</v>
      </c>
      <c r="BI48" s="38">
        <f t="shared" si="140"/>
        <v>0</v>
      </c>
      <c r="BJ48" s="38">
        <f t="shared" si="140"/>
        <v>0</v>
      </c>
      <c r="BK48" s="38">
        <f t="shared" si="140"/>
        <v>0</v>
      </c>
      <c r="BL48" s="38">
        <f t="shared" si="140"/>
        <v>0</v>
      </c>
      <c r="BM48" s="38">
        <f t="shared" si="140"/>
        <v>0</v>
      </c>
      <c r="BN48" s="38">
        <f t="shared" si="140"/>
        <v>0</v>
      </c>
      <c r="BO48" s="38">
        <f t="shared" si="140"/>
        <v>0</v>
      </c>
      <c r="BP48" s="38">
        <f t="shared" si="140"/>
        <v>0</v>
      </c>
      <c r="BQ48" s="38">
        <f t="shared" si="140"/>
        <v>0</v>
      </c>
      <c r="BR48" s="38">
        <f t="shared" si="140"/>
        <v>0</v>
      </c>
      <c r="BS48" s="38">
        <f t="shared" si="140"/>
        <v>0</v>
      </c>
      <c r="BT48" s="38">
        <f t="shared" si="140"/>
        <v>0</v>
      </c>
      <c r="BU48" s="38">
        <f t="shared" si="140"/>
        <v>0</v>
      </c>
      <c r="BV48" s="38">
        <f t="shared" si="140"/>
        <v>0</v>
      </c>
      <c r="BW48" s="38">
        <f t="shared" si="140"/>
        <v>0</v>
      </c>
      <c r="BX48" s="38">
        <f t="shared" si="140"/>
        <v>0</v>
      </c>
      <c r="BY48" s="38">
        <f t="shared" si="140"/>
        <v>0</v>
      </c>
      <c r="BZ48" s="38">
        <f t="shared" si="140"/>
        <v>0</v>
      </c>
      <c r="CA48" s="38">
        <f t="shared" si="140"/>
        <v>0</v>
      </c>
      <c r="CB48" s="38">
        <f t="shared" si="140"/>
        <v>0</v>
      </c>
      <c r="CC48" s="38">
        <f t="shared" si="140"/>
        <v>0</v>
      </c>
      <c r="CD48" s="38">
        <f t="shared" si="140"/>
        <v>0</v>
      </c>
      <c r="CE48" s="38">
        <f t="shared" si="140"/>
        <v>0</v>
      </c>
      <c r="CF48" s="38">
        <f t="shared" si="140"/>
        <v>0</v>
      </c>
      <c r="CG48" s="38">
        <f t="shared" si="38"/>
        <v>0</v>
      </c>
      <c r="CH48" s="38">
        <f t="shared" si="140"/>
        <v>0</v>
      </c>
      <c r="CI48" s="38">
        <f t="shared" si="140"/>
        <v>0</v>
      </c>
      <c r="CJ48" s="38">
        <f t="shared" si="140"/>
        <v>0</v>
      </c>
      <c r="CK48" s="38">
        <f t="shared" si="140"/>
        <v>0</v>
      </c>
      <c r="CL48" s="38">
        <f t="shared" si="39"/>
        <v>0</v>
      </c>
      <c r="CM48" s="38">
        <f t="shared" si="132"/>
        <v>0</v>
      </c>
      <c r="CN48" s="38">
        <f t="shared" si="132"/>
        <v>0</v>
      </c>
      <c r="CO48" s="38">
        <f t="shared" si="41"/>
        <v>0</v>
      </c>
      <c r="CP48" s="38">
        <f t="shared" si="42"/>
        <v>0</v>
      </c>
      <c r="CQ48" s="35" t="s">
        <v>152</v>
      </c>
    </row>
    <row r="49" spans="1:95" s="18" customFormat="1" ht="31.5" x14ac:dyDescent="0.25">
      <c r="A49" s="36" t="s">
        <v>94</v>
      </c>
      <c r="B49" s="37" t="s">
        <v>90</v>
      </c>
      <c r="C49" s="35" t="s">
        <v>160</v>
      </c>
      <c r="D49" s="35" t="s">
        <v>152</v>
      </c>
      <c r="E49" s="35" t="s">
        <v>152</v>
      </c>
      <c r="F49" s="35" t="s">
        <v>152</v>
      </c>
      <c r="G49" s="35" t="s">
        <v>152</v>
      </c>
      <c r="H49" s="38">
        <v>0</v>
      </c>
      <c r="I49" s="38">
        <v>0</v>
      </c>
      <c r="J49" s="38">
        <v>0</v>
      </c>
      <c r="K49" s="38">
        <v>0</v>
      </c>
      <c r="L49" s="38">
        <v>0</v>
      </c>
      <c r="M49" s="47" t="s">
        <v>152</v>
      </c>
      <c r="N49" s="38">
        <f>SUM(N50,N51,N52)</f>
        <v>0</v>
      </c>
      <c r="O49" s="38">
        <f t="shared" ref="O49:V49" si="141">SUM(O50,O51,O52)</f>
        <v>0</v>
      </c>
      <c r="P49" s="38">
        <v>0</v>
      </c>
      <c r="Q49" s="38">
        <v>0</v>
      </c>
      <c r="R49" s="38">
        <f t="shared" si="141"/>
        <v>0</v>
      </c>
      <c r="S49" s="38">
        <f t="shared" si="141"/>
        <v>0</v>
      </c>
      <c r="T49" s="38">
        <v>0</v>
      </c>
      <c r="U49" s="38">
        <v>0</v>
      </c>
      <c r="V49" s="38">
        <f t="shared" si="141"/>
        <v>0</v>
      </c>
      <c r="W49" s="38">
        <v>0</v>
      </c>
      <c r="X49" s="38">
        <f t="shared" si="105"/>
        <v>0</v>
      </c>
      <c r="Y49" s="38">
        <f t="shared" ref="Y49:AH49" si="142">SUM(Y50,Y51,Y52)</f>
        <v>0</v>
      </c>
      <c r="Z49" s="38">
        <f t="shared" ref="Z49:AG49" si="143">SUM(Z50,Z51,Z52)</f>
        <v>0</v>
      </c>
      <c r="AA49" s="38">
        <f t="shared" si="143"/>
        <v>0</v>
      </c>
      <c r="AB49" s="38">
        <f t="shared" si="143"/>
        <v>0</v>
      </c>
      <c r="AC49" s="38">
        <f t="shared" si="143"/>
        <v>0</v>
      </c>
      <c r="AD49" s="38">
        <f t="shared" si="143"/>
        <v>0</v>
      </c>
      <c r="AE49" s="38">
        <f t="shared" si="143"/>
        <v>0</v>
      </c>
      <c r="AF49" s="38">
        <f t="shared" si="143"/>
        <v>0</v>
      </c>
      <c r="AG49" s="38">
        <f t="shared" si="143"/>
        <v>0</v>
      </c>
      <c r="AH49" s="38">
        <f t="shared" si="142"/>
        <v>0</v>
      </c>
      <c r="AI49" s="38">
        <f t="shared" ref="AI49:AM49" si="144">SUM(AI50,AI51,AI52)</f>
        <v>0</v>
      </c>
      <c r="AJ49" s="38">
        <f t="shared" si="144"/>
        <v>0</v>
      </c>
      <c r="AK49" s="38">
        <f t="shared" si="144"/>
        <v>0</v>
      </c>
      <c r="AL49" s="38">
        <f t="shared" si="144"/>
        <v>0</v>
      </c>
      <c r="AM49" s="38">
        <f t="shared" si="144"/>
        <v>0</v>
      </c>
      <c r="AN49" s="38">
        <f t="shared" ref="AN49:CK49" si="145">SUM(AN50,AN51,AN52)</f>
        <v>0</v>
      </c>
      <c r="AO49" s="38">
        <f t="shared" si="145"/>
        <v>0</v>
      </c>
      <c r="AP49" s="38">
        <f t="shared" si="145"/>
        <v>0</v>
      </c>
      <c r="AQ49" s="38">
        <f t="shared" si="145"/>
        <v>0</v>
      </c>
      <c r="AR49" s="38">
        <f t="shared" si="145"/>
        <v>0</v>
      </c>
      <c r="AS49" s="38">
        <f t="shared" si="145"/>
        <v>0</v>
      </c>
      <c r="AT49" s="38">
        <f t="shared" si="145"/>
        <v>0</v>
      </c>
      <c r="AU49" s="38">
        <f t="shared" si="145"/>
        <v>0</v>
      </c>
      <c r="AV49" s="38">
        <f t="shared" si="145"/>
        <v>0</v>
      </c>
      <c r="AW49" s="38">
        <f t="shared" si="145"/>
        <v>0</v>
      </c>
      <c r="AX49" s="38">
        <f t="shared" si="145"/>
        <v>0</v>
      </c>
      <c r="AY49" s="38">
        <f t="shared" si="145"/>
        <v>0</v>
      </c>
      <c r="AZ49" s="38">
        <f t="shared" si="145"/>
        <v>0</v>
      </c>
      <c r="BA49" s="38">
        <f t="shared" si="145"/>
        <v>0</v>
      </c>
      <c r="BB49" s="38">
        <f t="shared" si="145"/>
        <v>0</v>
      </c>
      <c r="BC49" s="38">
        <f t="shared" si="145"/>
        <v>0</v>
      </c>
      <c r="BD49" s="38">
        <f t="shared" si="145"/>
        <v>0</v>
      </c>
      <c r="BE49" s="38">
        <f t="shared" si="145"/>
        <v>0</v>
      </c>
      <c r="BF49" s="38">
        <f t="shared" si="145"/>
        <v>0</v>
      </c>
      <c r="BG49" s="38">
        <f t="shared" si="145"/>
        <v>0</v>
      </c>
      <c r="BH49" s="38">
        <f t="shared" si="145"/>
        <v>0</v>
      </c>
      <c r="BI49" s="38">
        <f t="shared" si="145"/>
        <v>0</v>
      </c>
      <c r="BJ49" s="38">
        <f t="shared" si="145"/>
        <v>0</v>
      </c>
      <c r="BK49" s="38">
        <f t="shared" si="145"/>
        <v>0</v>
      </c>
      <c r="BL49" s="38">
        <f t="shared" si="145"/>
        <v>0</v>
      </c>
      <c r="BM49" s="38">
        <f t="shared" si="145"/>
        <v>0</v>
      </c>
      <c r="BN49" s="38">
        <f t="shared" si="145"/>
        <v>0</v>
      </c>
      <c r="BO49" s="38">
        <f t="shared" si="145"/>
        <v>0</v>
      </c>
      <c r="BP49" s="38">
        <f t="shared" si="145"/>
        <v>0</v>
      </c>
      <c r="BQ49" s="38">
        <f t="shared" si="145"/>
        <v>0</v>
      </c>
      <c r="BR49" s="38">
        <f t="shared" si="145"/>
        <v>0</v>
      </c>
      <c r="BS49" s="38">
        <f t="shared" si="145"/>
        <v>0</v>
      </c>
      <c r="BT49" s="38">
        <f t="shared" si="145"/>
        <v>0</v>
      </c>
      <c r="BU49" s="38">
        <f t="shared" si="145"/>
        <v>0</v>
      </c>
      <c r="BV49" s="38">
        <f t="shared" si="145"/>
        <v>0</v>
      </c>
      <c r="BW49" s="38">
        <f t="shared" si="145"/>
        <v>0</v>
      </c>
      <c r="BX49" s="38">
        <f t="shared" si="145"/>
        <v>0</v>
      </c>
      <c r="BY49" s="38">
        <f t="shared" si="145"/>
        <v>0</v>
      </c>
      <c r="BZ49" s="38">
        <f t="shared" si="145"/>
        <v>0</v>
      </c>
      <c r="CA49" s="38">
        <f t="shared" si="145"/>
        <v>0</v>
      </c>
      <c r="CB49" s="38">
        <f t="shared" si="145"/>
        <v>0</v>
      </c>
      <c r="CC49" s="38">
        <f t="shared" si="145"/>
        <v>0</v>
      </c>
      <c r="CD49" s="38">
        <f t="shared" si="145"/>
        <v>0</v>
      </c>
      <c r="CE49" s="38">
        <f t="shared" si="145"/>
        <v>0</v>
      </c>
      <c r="CF49" s="38">
        <f t="shared" si="145"/>
        <v>0</v>
      </c>
      <c r="CG49" s="38">
        <f t="shared" si="38"/>
        <v>0</v>
      </c>
      <c r="CH49" s="38">
        <f t="shared" si="145"/>
        <v>0</v>
      </c>
      <c r="CI49" s="38">
        <f t="shared" si="145"/>
        <v>0</v>
      </c>
      <c r="CJ49" s="38">
        <f t="shared" si="145"/>
        <v>0</v>
      </c>
      <c r="CK49" s="38">
        <f t="shared" si="145"/>
        <v>0</v>
      </c>
      <c r="CL49" s="38">
        <f t="shared" si="39"/>
        <v>0</v>
      </c>
      <c r="CM49" s="38">
        <f t="shared" ref="CM49:CN49" si="146">SUM(CM50,CM51,CM52)</f>
        <v>0</v>
      </c>
      <c r="CN49" s="38">
        <f t="shared" si="146"/>
        <v>0</v>
      </c>
      <c r="CO49" s="38">
        <f t="shared" si="41"/>
        <v>0</v>
      </c>
      <c r="CP49" s="38">
        <f t="shared" si="42"/>
        <v>0</v>
      </c>
      <c r="CQ49" s="35" t="s">
        <v>152</v>
      </c>
    </row>
    <row r="50" spans="1:95" s="18" customFormat="1" ht="110.25" x14ac:dyDescent="0.25">
      <c r="A50" s="36" t="s">
        <v>338</v>
      </c>
      <c r="B50" s="37" t="s">
        <v>91</v>
      </c>
      <c r="C50" s="35" t="s">
        <v>160</v>
      </c>
      <c r="D50" s="35" t="s">
        <v>152</v>
      </c>
      <c r="E50" s="35" t="s">
        <v>152</v>
      </c>
      <c r="F50" s="35" t="s">
        <v>152</v>
      </c>
      <c r="G50" s="35" t="s">
        <v>152</v>
      </c>
      <c r="H50" s="38">
        <v>0</v>
      </c>
      <c r="I50" s="38">
        <v>0</v>
      </c>
      <c r="J50" s="38">
        <v>0</v>
      </c>
      <c r="K50" s="38">
        <v>0</v>
      </c>
      <c r="L50" s="38">
        <v>0</v>
      </c>
      <c r="M50" s="47" t="s">
        <v>152</v>
      </c>
      <c r="N50" s="35" t="s">
        <v>152</v>
      </c>
      <c r="O50" s="35" t="s">
        <v>152</v>
      </c>
      <c r="P50" s="38">
        <v>0</v>
      </c>
      <c r="Q50" s="38">
        <v>0</v>
      </c>
      <c r="R50" s="38">
        <v>0</v>
      </c>
      <c r="S50" s="38">
        <v>0</v>
      </c>
      <c r="T50" s="38">
        <v>0</v>
      </c>
      <c r="U50" s="38">
        <v>0</v>
      </c>
      <c r="V50" s="38">
        <v>0</v>
      </c>
      <c r="W50" s="38">
        <v>0</v>
      </c>
      <c r="X50" s="38">
        <f t="shared" si="105"/>
        <v>0</v>
      </c>
      <c r="Y50" s="43">
        <v>0</v>
      </c>
      <c r="Z50" s="43">
        <v>0</v>
      </c>
      <c r="AA50" s="43">
        <v>0</v>
      </c>
      <c r="AB50" s="43">
        <v>0</v>
      </c>
      <c r="AC50" s="43">
        <v>0</v>
      </c>
      <c r="AD50" s="43">
        <v>0</v>
      </c>
      <c r="AE50" s="43">
        <v>0</v>
      </c>
      <c r="AF50" s="43">
        <v>0</v>
      </c>
      <c r="AG50" s="43">
        <v>0</v>
      </c>
      <c r="AH50" s="43">
        <v>0</v>
      </c>
      <c r="AI50" s="43">
        <v>0</v>
      </c>
      <c r="AJ50" s="43">
        <v>0</v>
      </c>
      <c r="AK50" s="43">
        <v>0</v>
      </c>
      <c r="AL50" s="43">
        <v>0</v>
      </c>
      <c r="AM50" s="43">
        <v>0</v>
      </c>
      <c r="AN50" s="43">
        <v>0</v>
      </c>
      <c r="AO50" s="43">
        <v>0</v>
      </c>
      <c r="AP50" s="43">
        <v>0</v>
      </c>
      <c r="AQ50" s="43">
        <v>0</v>
      </c>
      <c r="AR50" s="43">
        <v>0</v>
      </c>
      <c r="AS50" s="43">
        <v>0</v>
      </c>
      <c r="AT50" s="43">
        <v>0</v>
      </c>
      <c r="AU50" s="43">
        <v>0</v>
      </c>
      <c r="AV50" s="43">
        <v>0</v>
      </c>
      <c r="AW50" s="43">
        <v>0</v>
      </c>
      <c r="AX50" s="43">
        <v>0</v>
      </c>
      <c r="AY50" s="43">
        <v>0</v>
      </c>
      <c r="AZ50" s="43">
        <v>0</v>
      </c>
      <c r="BA50" s="43">
        <v>0</v>
      </c>
      <c r="BB50" s="43">
        <v>0</v>
      </c>
      <c r="BC50" s="43">
        <v>0</v>
      </c>
      <c r="BD50" s="43">
        <v>0</v>
      </c>
      <c r="BE50" s="43">
        <v>0</v>
      </c>
      <c r="BF50" s="43">
        <v>0</v>
      </c>
      <c r="BG50" s="43">
        <v>0</v>
      </c>
      <c r="BH50" s="43">
        <v>0</v>
      </c>
      <c r="BI50" s="43">
        <v>0</v>
      </c>
      <c r="BJ50" s="43">
        <v>0</v>
      </c>
      <c r="BK50" s="43">
        <v>0</v>
      </c>
      <c r="BL50" s="43">
        <v>0</v>
      </c>
      <c r="BM50" s="43">
        <v>0</v>
      </c>
      <c r="BN50" s="43">
        <v>0</v>
      </c>
      <c r="BO50" s="43">
        <v>0</v>
      </c>
      <c r="BP50" s="43">
        <v>0</v>
      </c>
      <c r="BQ50" s="43">
        <v>0</v>
      </c>
      <c r="BR50" s="43">
        <v>0</v>
      </c>
      <c r="BS50" s="43">
        <v>0</v>
      </c>
      <c r="BT50" s="43">
        <v>0</v>
      </c>
      <c r="BU50" s="43">
        <v>0</v>
      </c>
      <c r="BV50" s="43">
        <v>0</v>
      </c>
      <c r="BW50" s="43">
        <v>0</v>
      </c>
      <c r="BX50" s="43">
        <v>0</v>
      </c>
      <c r="BY50" s="43">
        <v>0</v>
      </c>
      <c r="BZ50" s="43">
        <v>0</v>
      </c>
      <c r="CA50" s="43">
        <v>0</v>
      </c>
      <c r="CB50" s="43">
        <v>0</v>
      </c>
      <c r="CC50" s="43">
        <v>0</v>
      </c>
      <c r="CD50" s="43">
        <v>0</v>
      </c>
      <c r="CE50" s="43">
        <v>0</v>
      </c>
      <c r="CF50" s="43">
        <v>0</v>
      </c>
      <c r="CG50" s="38">
        <f t="shared" si="38"/>
        <v>0</v>
      </c>
      <c r="CH50" s="43">
        <v>0</v>
      </c>
      <c r="CI50" s="43">
        <v>0</v>
      </c>
      <c r="CJ50" s="43">
        <v>0</v>
      </c>
      <c r="CK50" s="43">
        <v>0</v>
      </c>
      <c r="CL50" s="38">
        <f t="shared" si="39"/>
        <v>0</v>
      </c>
      <c r="CM50" s="38">
        <f t="shared" ref="CM50:CN52" si="147">BX50+BN50+AY50+AJ50+BI50</f>
        <v>0</v>
      </c>
      <c r="CN50" s="38">
        <f t="shared" si="147"/>
        <v>0</v>
      </c>
      <c r="CO50" s="38">
        <f t="shared" si="41"/>
        <v>0</v>
      </c>
      <c r="CP50" s="38">
        <f t="shared" si="42"/>
        <v>0</v>
      </c>
      <c r="CQ50" s="35" t="s">
        <v>152</v>
      </c>
    </row>
    <row r="51" spans="1:95" s="18" customFormat="1" ht="94.5" x14ac:dyDescent="0.25">
      <c r="A51" s="36" t="s">
        <v>339</v>
      </c>
      <c r="B51" s="37" t="s">
        <v>92</v>
      </c>
      <c r="C51" s="35" t="s">
        <v>160</v>
      </c>
      <c r="D51" s="35" t="s">
        <v>152</v>
      </c>
      <c r="E51" s="35" t="s">
        <v>152</v>
      </c>
      <c r="F51" s="35" t="s">
        <v>152</v>
      </c>
      <c r="G51" s="35" t="s">
        <v>152</v>
      </c>
      <c r="H51" s="38">
        <v>0</v>
      </c>
      <c r="I51" s="38">
        <v>0</v>
      </c>
      <c r="J51" s="38">
        <v>0</v>
      </c>
      <c r="K51" s="38">
        <v>0</v>
      </c>
      <c r="L51" s="38">
        <v>0</v>
      </c>
      <c r="M51" s="47" t="s">
        <v>152</v>
      </c>
      <c r="N51" s="35" t="s">
        <v>152</v>
      </c>
      <c r="O51" s="35" t="s">
        <v>152</v>
      </c>
      <c r="P51" s="38">
        <v>0</v>
      </c>
      <c r="Q51" s="38">
        <v>0</v>
      </c>
      <c r="R51" s="38">
        <v>0</v>
      </c>
      <c r="S51" s="38">
        <v>0</v>
      </c>
      <c r="T51" s="38">
        <v>0</v>
      </c>
      <c r="U51" s="38">
        <v>0</v>
      </c>
      <c r="V51" s="38">
        <v>0</v>
      </c>
      <c r="W51" s="38">
        <v>0</v>
      </c>
      <c r="X51" s="38">
        <f t="shared" si="105"/>
        <v>0</v>
      </c>
      <c r="Y51" s="43">
        <v>0</v>
      </c>
      <c r="Z51" s="43">
        <v>0</v>
      </c>
      <c r="AA51" s="43">
        <v>0</v>
      </c>
      <c r="AB51" s="43">
        <v>0</v>
      </c>
      <c r="AC51" s="43">
        <v>0</v>
      </c>
      <c r="AD51" s="43">
        <v>0</v>
      </c>
      <c r="AE51" s="43">
        <v>0</v>
      </c>
      <c r="AF51" s="43">
        <v>0</v>
      </c>
      <c r="AG51" s="43">
        <v>0</v>
      </c>
      <c r="AH51" s="43">
        <v>0</v>
      </c>
      <c r="AI51" s="43">
        <v>0</v>
      </c>
      <c r="AJ51" s="43">
        <v>0</v>
      </c>
      <c r="AK51" s="43">
        <v>0</v>
      </c>
      <c r="AL51" s="43">
        <v>0</v>
      </c>
      <c r="AM51" s="43">
        <v>0</v>
      </c>
      <c r="AN51" s="43">
        <v>0</v>
      </c>
      <c r="AO51" s="43">
        <v>0</v>
      </c>
      <c r="AP51" s="43">
        <v>0</v>
      </c>
      <c r="AQ51" s="43">
        <v>0</v>
      </c>
      <c r="AR51" s="43">
        <v>0</v>
      </c>
      <c r="AS51" s="43">
        <v>0</v>
      </c>
      <c r="AT51" s="43">
        <v>0</v>
      </c>
      <c r="AU51" s="43">
        <v>0</v>
      </c>
      <c r="AV51" s="43">
        <v>0</v>
      </c>
      <c r="AW51" s="43">
        <v>0</v>
      </c>
      <c r="AX51" s="43">
        <v>0</v>
      </c>
      <c r="AY51" s="43">
        <v>0</v>
      </c>
      <c r="AZ51" s="43">
        <v>0</v>
      </c>
      <c r="BA51" s="43">
        <v>0</v>
      </c>
      <c r="BB51" s="43">
        <v>0</v>
      </c>
      <c r="BC51" s="43">
        <v>0</v>
      </c>
      <c r="BD51" s="43">
        <v>0</v>
      </c>
      <c r="BE51" s="43">
        <v>0</v>
      </c>
      <c r="BF51" s="43">
        <v>0</v>
      </c>
      <c r="BG51" s="43">
        <v>0</v>
      </c>
      <c r="BH51" s="43">
        <v>0</v>
      </c>
      <c r="BI51" s="43">
        <v>0</v>
      </c>
      <c r="BJ51" s="43">
        <v>0</v>
      </c>
      <c r="BK51" s="43">
        <v>0</v>
      </c>
      <c r="BL51" s="43">
        <v>0</v>
      </c>
      <c r="BM51" s="43">
        <v>0</v>
      </c>
      <c r="BN51" s="43">
        <v>0</v>
      </c>
      <c r="BO51" s="43">
        <v>0</v>
      </c>
      <c r="BP51" s="43">
        <v>0</v>
      </c>
      <c r="BQ51" s="43">
        <v>0</v>
      </c>
      <c r="BR51" s="43">
        <v>0</v>
      </c>
      <c r="BS51" s="43">
        <v>0</v>
      </c>
      <c r="BT51" s="43">
        <v>0</v>
      </c>
      <c r="BU51" s="43">
        <v>0</v>
      </c>
      <c r="BV51" s="43">
        <v>0</v>
      </c>
      <c r="BW51" s="43">
        <v>0</v>
      </c>
      <c r="BX51" s="43">
        <v>0</v>
      </c>
      <c r="BY51" s="43">
        <v>0</v>
      </c>
      <c r="BZ51" s="43">
        <v>0</v>
      </c>
      <c r="CA51" s="43">
        <v>0</v>
      </c>
      <c r="CB51" s="43">
        <v>0</v>
      </c>
      <c r="CC51" s="43">
        <v>0</v>
      </c>
      <c r="CD51" s="43">
        <v>0</v>
      </c>
      <c r="CE51" s="43">
        <v>0</v>
      </c>
      <c r="CF51" s="43">
        <v>0</v>
      </c>
      <c r="CG51" s="38">
        <f t="shared" si="38"/>
        <v>0</v>
      </c>
      <c r="CH51" s="43">
        <v>0</v>
      </c>
      <c r="CI51" s="43">
        <v>0</v>
      </c>
      <c r="CJ51" s="43">
        <v>0</v>
      </c>
      <c r="CK51" s="43">
        <v>0</v>
      </c>
      <c r="CL51" s="38">
        <f t="shared" si="39"/>
        <v>0</v>
      </c>
      <c r="CM51" s="38">
        <f t="shared" si="147"/>
        <v>0</v>
      </c>
      <c r="CN51" s="38">
        <f t="shared" si="147"/>
        <v>0</v>
      </c>
      <c r="CO51" s="38">
        <f t="shared" si="41"/>
        <v>0</v>
      </c>
      <c r="CP51" s="38">
        <f t="shared" si="42"/>
        <v>0</v>
      </c>
      <c r="CQ51" s="35" t="s">
        <v>152</v>
      </c>
    </row>
    <row r="52" spans="1:95" s="18" customFormat="1" ht="94.5" x14ac:dyDescent="0.25">
      <c r="A52" s="36" t="s">
        <v>340</v>
      </c>
      <c r="B52" s="37" t="s">
        <v>95</v>
      </c>
      <c r="C52" s="35" t="s">
        <v>160</v>
      </c>
      <c r="D52" s="35" t="s">
        <v>152</v>
      </c>
      <c r="E52" s="35" t="s">
        <v>152</v>
      </c>
      <c r="F52" s="35" t="s">
        <v>152</v>
      </c>
      <c r="G52" s="35" t="s">
        <v>152</v>
      </c>
      <c r="H52" s="38">
        <v>0</v>
      </c>
      <c r="I52" s="38">
        <v>0</v>
      </c>
      <c r="J52" s="38">
        <v>0</v>
      </c>
      <c r="K52" s="38">
        <v>0</v>
      </c>
      <c r="L52" s="38">
        <v>0</v>
      </c>
      <c r="M52" s="47" t="s">
        <v>152</v>
      </c>
      <c r="N52" s="35" t="s">
        <v>152</v>
      </c>
      <c r="O52" s="35" t="s">
        <v>152</v>
      </c>
      <c r="P52" s="38">
        <v>0</v>
      </c>
      <c r="Q52" s="38">
        <v>0</v>
      </c>
      <c r="R52" s="38">
        <v>0</v>
      </c>
      <c r="S52" s="38">
        <v>0</v>
      </c>
      <c r="T52" s="38">
        <v>0</v>
      </c>
      <c r="U52" s="38">
        <v>0</v>
      </c>
      <c r="V52" s="38">
        <v>0</v>
      </c>
      <c r="W52" s="38">
        <v>0</v>
      </c>
      <c r="X52" s="38">
        <f t="shared" si="105"/>
        <v>0</v>
      </c>
      <c r="Y52" s="43">
        <v>0</v>
      </c>
      <c r="Z52" s="43">
        <v>0</v>
      </c>
      <c r="AA52" s="43">
        <v>0</v>
      </c>
      <c r="AB52" s="43">
        <v>0</v>
      </c>
      <c r="AC52" s="43">
        <v>0</v>
      </c>
      <c r="AD52" s="43">
        <v>0</v>
      </c>
      <c r="AE52" s="43">
        <v>0</v>
      </c>
      <c r="AF52" s="43">
        <v>0</v>
      </c>
      <c r="AG52" s="43">
        <v>0</v>
      </c>
      <c r="AH52" s="43">
        <v>0</v>
      </c>
      <c r="AI52" s="43">
        <v>0</v>
      </c>
      <c r="AJ52" s="43">
        <v>0</v>
      </c>
      <c r="AK52" s="43">
        <v>0</v>
      </c>
      <c r="AL52" s="43">
        <v>0</v>
      </c>
      <c r="AM52" s="43">
        <v>0</v>
      </c>
      <c r="AN52" s="43">
        <v>0</v>
      </c>
      <c r="AO52" s="43">
        <v>0</v>
      </c>
      <c r="AP52" s="43">
        <v>0</v>
      </c>
      <c r="AQ52" s="43">
        <v>0</v>
      </c>
      <c r="AR52" s="43">
        <v>0</v>
      </c>
      <c r="AS52" s="43">
        <v>0</v>
      </c>
      <c r="AT52" s="43">
        <v>0</v>
      </c>
      <c r="AU52" s="43">
        <v>0</v>
      </c>
      <c r="AV52" s="43">
        <v>0</v>
      </c>
      <c r="AW52" s="43">
        <v>0</v>
      </c>
      <c r="AX52" s="43">
        <v>0</v>
      </c>
      <c r="AY52" s="43">
        <v>0</v>
      </c>
      <c r="AZ52" s="43">
        <v>0</v>
      </c>
      <c r="BA52" s="43">
        <v>0</v>
      </c>
      <c r="BB52" s="43">
        <v>0</v>
      </c>
      <c r="BC52" s="43">
        <v>0</v>
      </c>
      <c r="BD52" s="43">
        <v>0</v>
      </c>
      <c r="BE52" s="43">
        <v>0</v>
      </c>
      <c r="BF52" s="43">
        <v>0</v>
      </c>
      <c r="BG52" s="43">
        <v>0</v>
      </c>
      <c r="BH52" s="43">
        <v>0</v>
      </c>
      <c r="BI52" s="43">
        <v>0</v>
      </c>
      <c r="BJ52" s="43">
        <v>0</v>
      </c>
      <c r="BK52" s="43">
        <v>0</v>
      </c>
      <c r="BL52" s="43">
        <v>0</v>
      </c>
      <c r="BM52" s="43">
        <v>0</v>
      </c>
      <c r="BN52" s="43">
        <v>0</v>
      </c>
      <c r="BO52" s="43">
        <v>0</v>
      </c>
      <c r="BP52" s="43">
        <v>0</v>
      </c>
      <c r="BQ52" s="43">
        <v>0</v>
      </c>
      <c r="BR52" s="43">
        <v>0</v>
      </c>
      <c r="BS52" s="43">
        <v>0</v>
      </c>
      <c r="BT52" s="43">
        <v>0</v>
      </c>
      <c r="BU52" s="43">
        <v>0</v>
      </c>
      <c r="BV52" s="43">
        <v>0</v>
      </c>
      <c r="BW52" s="43">
        <v>0</v>
      </c>
      <c r="BX52" s="43">
        <v>0</v>
      </c>
      <c r="BY52" s="43">
        <v>0</v>
      </c>
      <c r="BZ52" s="43">
        <v>0</v>
      </c>
      <c r="CA52" s="43">
        <v>0</v>
      </c>
      <c r="CB52" s="43">
        <v>0</v>
      </c>
      <c r="CC52" s="43">
        <v>0</v>
      </c>
      <c r="CD52" s="43">
        <v>0</v>
      </c>
      <c r="CE52" s="43">
        <v>0</v>
      </c>
      <c r="CF52" s="43">
        <v>0</v>
      </c>
      <c r="CG52" s="38">
        <f t="shared" si="38"/>
        <v>0</v>
      </c>
      <c r="CH52" s="43">
        <v>0</v>
      </c>
      <c r="CI52" s="43">
        <v>0</v>
      </c>
      <c r="CJ52" s="43">
        <v>0</v>
      </c>
      <c r="CK52" s="43">
        <v>0</v>
      </c>
      <c r="CL52" s="38">
        <f t="shared" si="39"/>
        <v>0</v>
      </c>
      <c r="CM52" s="38">
        <f t="shared" si="147"/>
        <v>0</v>
      </c>
      <c r="CN52" s="38">
        <f t="shared" si="147"/>
        <v>0</v>
      </c>
      <c r="CO52" s="38">
        <f t="shared" si="41"/>
        <v>0</v>
      </c>
      <c r="CP52" s="38">
        <f t="shared" si="42"/>
        <v>0</v>
      </c>
      <c r="CQ52" s="35" t="s">
        <v>152</v>
      </c>
    </row>
    <row r="53" spans="1:95" s="18" customFormat="1" ht="94.5" x14ac:dyDescent="0.25">
      <c r="A53" s="36" t="s">
        <v>96</v>
      </c>
      <c r="B53" s="37" t="s">
        <v>97</v>
      </c>
      <c r="C53" s="35" t="s">
        <v>160</v>
      </c>
      <c r="D53" s="35" t="s">
        <v>152</v>
      </c>
      <c r="E53" s="35" t="s">
        <v>152</v>
      </c>
      <c r="F53" s="35" t="s">
        <v>152</v>
      </c>
      <c r="G53" s="35" t="s">
        <v>152</v>
      </c>
      <c r="H53" s="38">
        <f>SUM(H54,H56)</f>
        <v>0.76123793951999985</v>
      </c>
      <c r="I53" s="38">
        <f t="shared" ref="I53:L53" si="148">SUM(I54,I56)</f>
        <v>4.1342788672199999</v>
      </c>
      <c r="J53" s="38">
        <f t="shared" si="148"/>
        <v>0</v>
      </c>
      <c r="K53" s="38">
        <f t="shared" si="148"/>
        <v>0.76123793951999985</v>
      </c>
      <c r="L53" s="38">
        <f t="shared" si="148"/>
        <v>127.2070345317034</v>
      </c>
      <c r="M53" s="47" t="s">
        <v>152</v>
      </c>
      <c r="N53" s="38">
        <f>SUM(N54,N56)</f>
        <v>1.3368E-2</v>
      </c>
      <c r="O53" s="38">
        <f t="shared" ref="O53:S54" si="149">O54</f>
        <v>0</v>
      </c>
      <c r="P53" s="38">
        <f>SUM(P54,P56)</f>
        <v>221.4502999932576</v>
      </c>
      <c r="Q53" s="38">
        <f>Q54+Q56</f>
        <v>225.44319228821698</v>
      </c>
      <c r="R53" s="38">
        <f t="shared" ref="R53:S53" si="150">R54+R56</f>
        <v>226.14910309216</v>
      </c>
      <c r="S53" s="38">
        <f t="shared" si="150"/>
        <v>230.01910309216001</v>
      </c>
      <c r="T53" s="38">
        <f>T54+T56</f>
        <v>199.08911931965156</v>
      </c>
      <c r="U53" s="38">
        <f>U54+U56</f>
        <v>125.50553949648339</v>
      </c>
      <c r="V53" s="38">
        <f>V54</f>
        <v>0</v>
      </c>
      <c r="W53" s="38">
        <v>115.81440000000001</v>
      </c>
      <c r="X53" s="38">
        <f>X54+X56</f>
        <v>58.278491292483395</v>
      </c>
      <c r="Y53" s="38">
        <f>Y54+Y56</f>
        <v>6.78</v>
      </c>
      <c r="Z53" s="38">
        <f t="shared" ref="Z53:AG53" si="151">Z54+Z56</f>
        <v>0</v>
      </c>
      <c r="AA53" s="38">
        <f t="shared" si="151"/>
        <v>0</v>
      </c>
      <c r="AB53" s="38">
        <f t="shared" si="151"/>
        <v>6.78</v>
      </c>
      <c r="AC53" s="38">
        <f t="shared" si="151"/>
        <v>0</v>
      </c>
      <c r="AD53" s="38">
        <f>AD54+AD56</f>
        <v>7.3315956000000009</v>
      </c>
      <c r="AE53" s="38">
        <f t="shared" si="151"/>
        <v>0</v>
      </c>
      <c r="AF53" s="38">
        <f t="shared" si="151"/>
        <v>0</v>
      </c>
      <c r="AG53" s="38">
        <f t="shared" si="151"/>
        <v>7.3315956000000009</v>
      </c>
      <c r="AH53" s="38">
        <f t="shared" ref="AH53" si="152">AH54+AH56</f>
        <v>0</v>
      </c>
      <c r="AI53" s="38">
        <f>AI54+AI56</f>
        <v>76.494278867220004</v>
      </c>
      <c r="AJ53" s="38">
        <f t="shared" ref="AJ53:AM53" si="153">AJ54+AJ56</f>
        <v>0</v>
      </c>
      <c r="AK53" s="38">
        <f t="shared" si="153"/>
        <v>0</v>
      </c>
      <c r="AL53" s="38">
        <f t="shared" si="153"/>
        <v>72.36</v>
      </c>
      <c r="AM53" s="38">
        <f t="shared" si="153"/>
        <v>4.1342788672199999</v>
      </c>
      <c r="AN53" s="38">
        <f t="shared" ref="AN53:CK53" si="154">AN54+AN56</f>
        <v>59.895452603999999</v>
      </c>
      <c r="AO53" s="38">
        <f t="shared" si="154"/>
        <v>0</v>
      </c>
      <c r="AP53" s="38">
        <f t="shared" si="154"/>
        <v>0</v>
      </c>
      <c r="AQ53" s="38">
        <f t="shared" si="154"/>
        <v>59.895452603999999</v>
      </c>
      <c r="AR53" s="38">
        <f t="shared" si="154"/>
        <v>0</v>
      </c>
      <c r="AS53" s="38">
        <f t="shared" si="154"/>
        <v>115.81484045243158</v>
      </c>
      <c r="AT53" s="38">
        <f t="shared" si="154"/>
        <v>0</v>
      </c>
      <c r="AU53" s="38">
        <f t="shared" si="154"/>
        <v>0</v>
      </c>
      <c r="AV53" s="38">
        <f t="shared" si="154"/>
        <v>79.01879987880308</v>
      </c>
      <c r="AW53" s="38">
        <f t="shared" si="154"/>
        <v>36.79604057362851</v>
      </c>
      <c r="AX53" s="38">
        <f t="shared" si="154"/>
        <v>58.278730755759995</v>
      </c>
      <c r="AY53" s="38">
        <f t="shared" si="154"/>
        <v>0</v>
      </c>
      <c r="AZ53" s="38">
        <f t="shared" si="154"/>
        <v>0</v>
      </c>
      <c r="BA53" s="38">
        <f t="shared" si="154"/>
        <v>53.159090755759998</v>
      </c>
      <c r="BB53" s="38">
        <f t="shared" si="154"/>
        <v>5.1196400000000004</v>
      </c>
      <c r="BC53" s="38">
        <f t="shared" si="154"/>
        <v>0</v>
      </c>
      <c r="BD53" s="38">
        <f t="shared" si="154"/>
        <v>0</v>
      </c>
      <c r="BE53" s="38">
        <f t="shared" si="154"/>
        <v>0</v>
      </c>
      <c r="BF53" s="38">
        <f t="shared" si="154"/>
        <v>0</v>
      </c>
      <c r="BG53" s="38">
        <f t="shared" si="154"/>
        <v>0</v>
      </c>
      <c r="BH53" s="38">
        <f t="shared" si="154"/>
        <v>0</v>
      </c>
      <c r="BI53" s="38">
        <f t="shared" si="154"/>
        <v>0</v>
      </c>
      <c r="BJ53" s="38">
        <f t="shared" si="154"/>
        <v>0</v>
      </c>
      <c r="BK53" s="38">
        <f t="shared" si="154"/>
        <v>0</v>
      </c>
      <c r="BL53" s="38">
        <f t="shared" si="154"/>
        <v>0</v>
      </c>
      <c r="BM53" s="38">
        <f t="shared" si="154"/>
        <v>0</v>
      </c>
      <c r="BN53" s="38">
        <f t="shared" si="154"/>
        <v>0</v>
      </c>
      <c r="BO53" s="38">
        <f t="shared" si="154"/>
        <v>0</v>
      </c>
      <c r="BP53" s="38">
        <f t="shared" si="154"/>
        <v>0</v>
      </c>
      <c r="BQ53" s="38">
        <f t="shared" si="154"/>
        <v>0</v>
      </c>
      <c r="BR53" s="38">
        <f t="shared" si="154"/>
        <v>0</v>
      </c>
      <c r="BS53" s="38">
        <f t="shared" si="154"/>
        <v>0</v>
      </c>
      <c r="BT53" s="38">
        <f t="shared" si="154"/>
        <v>0</v>
      </c>
      <c r="BU53" s="38">
        <f t="shared" si="154"/>
        <v>0</v>
      </c>
      <c r="BV53" s="38">
        <f t="shared" si="154"/>
        <v>0</v>
      </c>
      <c r="BW53" s="38">
        <f t="shared" si="154"/>
        <v>0</v>
      </c>
      <c r="BX53" s="38">
        <f t="shared" si="154"/>
        <v>0</v>
      </c>
      <c r="BY53" s="38">
        <f t="shared" si="154"/>
        <v>0</v>
      </c>
      <c r="BZ53" s="38">
        <f t="shared" si="154"/>
        <v>0</v>
      </c>
      <c r="CA53" s="38">
        <f t="shared" si="154"/>
        <v>0</v>
      </c>
      <c r="CB53" s="38">
        <f t="shared" si="154"/>
        <v>0</v>
      </c>
      <c r="CC53" s="38">
        <f t="shared" si="154"/>
        <v>0</v>
      </c>
      <c r="CD53" s="38">
        <f t="shared" si="154"/>
        <v>0</v>
      </c>
      <c r="CE53" s="38">
        <f t="shared" si="154"/>
        <v>0</v>
      </c>
      <c r="CF53" s="38">
        <f t="shared" si="154"/>
        <v>0</v>
      </c>
      <c r="CG53" s="38">
        <f t="shared" si="38"/>
        <v>192.30911931965159</v>
      </c>
      <c r="CH53" s="38">
        <f t="shared" si="154"/>
        <v>0</v>
      </c>
      <c r="CI53" s="38">
        <f t="shared" si="154"/>
        <v>0</v>
      </c>
      <c r="CJ53" s="38">
        <f t="shared" si="154"/>
        <v>151.37879987880308</v>
      </c>
      <c r="CK53" s="38">
        <f t="shared" si="154"/>
        <v>40.930319440848507</v>
      </c>
      <c r="CL53" s="38">
        <f t="shared" si="39"/>
        <v>118.17418335976001</v>
      </c>
      <c r="CM53" s="38">
        <f t="shared" ref="CM53:CN53" si="155">CM54+CM56</f>
        <v>0</v>
      </c>
      <c r="CN53" s="38">
        <f t="shared" si="155"/>
        <v>0</v>
      </c>
      <c r="CO53" s="38">
        <f t="shared" si="41"/>
        <v>113.05454335976</v>
      </c>
      <c r="CP53" s="38">
        <f t="shared" si="42"/>
        <v>5.1196400000000004</v>
      </c>
      <c r="CQ53" s="35" t="s">
        <v>152</v>
      </c>
    </row>
    <row r="54" spans="1:95" s="18" customFormat="1" ht="78.75" x14ac:dyDescent="0.25">
      <c r="A54" s="36" t="s">
        <v>98</v>
      </c>
      <c r="B54" s="37" t="s">
        <v>99</v>
      </c>
      <c r="C54" s="35" t="s">
        <v>160</v>
      </c>
      <c r="D54" s="35" t="s">
        <v>152</v>
      </c>
      <c r="E54" s="35" t="s">
        <v>152</v>
      </c>
      <c r="F54" s="35" t="s">
        <v>152</v>
      </c>
      <c r="G54" s="35" t="s">
        <v>152</v>
      </c>
      <c r="H54" s="38">
        <f>SUM(H55)</f>
        <v>0</v>
      </c>
      <c r="I54" s="38">
        <f t="shared" ref="I54:L54" si="156">SUM(I55)</f>
        <v>0</v>
      </c>
      <c r="J54" s="38">
        <f t="shared" si="156"/>
        <v>0</v>
      </c>
      <c r="K54" s="38">
        <f t="shared" si="156"/>
        <v>0</v>
      </c>
      <c r="L54" s="38">
        <f t="shared" si="156"/>
        <v>123.0727556644834</v>
      </c>
      <c r="M54" s="47" t="s">
        <v>152</v>
      </c>
      <c r="N54" s="38">
        <f>N55</f>
        <v>0</v>
      </c>
      <c r="O54" s="38">
        <f t="shared" si="149"/>
        <v>0</v>
      </c>
      <c r="P54" s="38">
        <f>SUM(P55)</f>
        <v>201.71183390045761</v>
      </c>
      <c r="Q54" s="38">
        <f>SUM(Q55)</f>
        <v>205.70472619541698</v>
      </c>
      <c r="R54" s="38">
        <f t="shared" si="149"/>
        <v>205.55199999999999</v>
      </c>
      <c r="S54" s="38">
        <f t="shared" si="149"/>
        <v>209.422</v>
      </c>
      <c r="T54" s="38">
        <f>T55</f>
        <v>194.95484045243157</v>
      </c>
      <c r="U54" s="38">
        <f>U55</f>
        <v>123.0727556644834</v>
      </c>
      <c r="V54" s="38">
        <f t="shared" ref="V54" si="157">V55</f>
        <v>0</v>
      </c>
      <c r="W54" s="38">
        <v>115.81440000000001</v>
      </c>
      <c r="X54" s="38">
        <f>X55</f>
        <v>58.278491292483395</v>
      </c>
      <c r="Y54" s="38">
        <f>Y55</f>
        <v>6.78</v>
      </c>
      <c r="Z54" s="38">
        <f t="shared" ref="Z54:AG54" si="158">Z55</f>
        <v>0</v>
      </c>
      <c r="AA54" s="38">
        <f t="shared" si="158"/>
        <v>0</v>
      </c>
      <c r="AB54" s="38">
        <f t="shared" si="158"/>
        <v>6.78</v>
      </c>
      <c r="AC54" s="38">
        <f t="shared" si="158"/>
        <v>0</v>
      </c>
      <c r="AD54" s="38">
        <f t="shared" si="158"/>
        <v>7.3315956000000009</v>
      </c>
      <c r="AE54" s="38">
        <f t="shared" si="158"/>
        <v>0</v>
      </c>
      <c r="AF54" s="38">
        <f t="shared" si="158"/>
        <v>0</v>
      </c>
      <c r="AG54" s="38">
        <f t="shared" si="158"/>
        <v>7.3315956000000009</v>
      </c>
      <c r="AH54" s="38">
        <f t="shared" ref="AH54:CJ54" si="159">AH55</f>
        <v>0</v>
      </c>
      <c r="AI54" s="38">
        <f>AI55</f>
        <v>72.36</v>
      </c>
      <c r="AJ54" s="38">
        <f t="shared" si="159"/>
        <v>0</v>
      </c>
      <c r="AK54" s="38">
        <f t="shared" si="159"/>
        <v>0</v>
      </c>
      <c r="AL54" s="38">
        <f>AL55</f>
        <v>72.36</v>
      </c>
      <c r="AM54" s="38">
        <f t="shared" si="159"/>
        <v>0</v>
      </c>
      <c r="AN54" s="38">
        <f t="shared" si="159"/>
        <v>57.462668772000001</v>
      </c>
      <c r="AO54" s="38">
        <f t="shared" si="159"/>
        <v>0</v>
      </c>
      <c r="AP54" s="38">
        <f t="shared" si="159"/>
        <v>0</v>
      </c>
      <c r="AQ54" s="38">
        <f t="shared" si="159"/>
        <v>57.462668772000001</v>
      </c>
      <c r="AR54" s="38">
        <f t="shared" si="159"/>
        <v>0</v>
      </c>
      <c r="AS54" s="38">
        <f t="shared" si="159"/>
        <v>115.81484045243158</v>
      </c>
      <c r="AT54" s="38">
        <f t="shared" si="159"/>
        <v>0</v>
      </c>
      <c r="AU54" s="38">
        <f t="shared" si="159"/>
        <v>0</v>
      </c>
      <c r="AV54" s="38">
        <f t="shared" si="159"/>
        <v>79.01879987880308</v>
      </c>
      <c r="AW54" s="38">
        <f t="shared" si="159"/>
        <v>36.79604057362851</v>
      </c>
      <c r="AX54" s="38">
        <f>AX55</f>
        <v>58.278730755759995</v>
      </c>
      <c r="AY54" s="38">
        <f t="shared" si="159"/>
        <v>0</v>
      </c>
      <c r="AZ54" s="38">
        <f t="shared" si="159"/>
        <v>0</v>
      </c>
      <c r="BA54" s="38">
        <f t="shared" si="159"/>
        <v>53.159090755759998</v>
      </c>
      <c r="BB54" s="38">
        <f t="shared" si="159"/>
        <v>5.1196400000000004</v>
      </c>
      <c r="BC54" s="38">
        <f t="shared" si="159"/>
        <v>0</v>
      </c>
      <c r="BD54" s="38">
        <f t="shared" si="159"/>
        <v>0</v>
      </c>
      <c r="BE54" s="38">
        <f t="shared" si="159"/>
        <v>0</v>
      </c>
      <c r="BF54" s="38">
        <f t="shared" si="159"/>
        <v>0</v>
      </c>
      <c r="BG54" s="38">
        <f t="shared" si="159"/>
        <v>0</v>
      </c>
      <c r="BH54" s="38">
        <f t="shared" si="159"/>
        <v>0</v>
      </c>
      <c r="BI54" s="38">
        <f t="shared" si="159"/>
        <v>0</v>
      </c>
      <c r="BJ54" s="38">
        <f t="shared" si="159"/>
        <v>0</v>
      </c>
      <c r="BK54" s="38">
        <f t="shared" si="159"/>
        <v>0</v>
      </c>
      <c r="BL54" s="38">
        <f t="shared" si="159"/>
        <v>0</v>
      </c>
      <c r="BM54" s="38">
        <f t="shared" si="159"/>
        <v>0</v>
      </c>
      <c r="BN54" s="38">
        <f t="shared" si="159"/>
        <v>0</v>
      </c>
      <c r="BO54" s="38">
        <f t="shared" si="159"/>
        <v>0</v>
      </c>
      <c r="BP54" s="38">
        <f t="shared" si="159"/>
        <v>0</v>
      </c>
      <c r="BQ54" s="38">
        <f t="shared" si="159"/>
        <v>0</v>
      </c>
      <c r="BR54" s="38">
        <f t="shared" si="159"/>
        <v>0</v>
      </c>
      <c r="BS54" s="38">
        <f t="shared" si="159"/>
        <v>0</v>
      </c>
      <c r="BT54" s="38">
        <f t="shared" si="159"/>
        <v>0</v>
      </c>
      <c r="BU54" s="38">
        <f t="shared" si="159"/>
        <v>0</v>
      </c>
      <c r="BV54" s="38">
        <f t="shared" si="159"/>
        <v>0</v>
      </c>
      <c r="BW54" s="38">
        <f t="shared" si="159"/>
        <v>0</v>
      </c>
      <c r="BX54" s="38">
        <f t="shared" si="159"/>
        <v>0</v>
      </c>
      <c r="BY54" s="38">
        <f t="shared" si="159"/>
        <v>0</v>
      </c>
      <c r="BZ54" s="38">
        <f t="shared" si="159"/>
        <v>0</v>
      </c>
      <c r="CA54" s="38">
        <f t="shared" si="159"/>
        <v>0</v>
      </c>
      <c r="CB54" s="38">
        <f t="shared" si="159"/>
        <v>0</v>
      </c>
      <c r="CC54" s="38">
        <f t="shared" si="159"/>
        <v>0</v>
      </c>
      <c r="CD54" s="38">
        <f t="shared" si="159"/>
        <v>0</v>
      </c>
      <c r="CE54" s="38">
        <f t="shared" si="159"/>
        <v>0</v>
      </c>
      <c r="CF54" s="38">
        <f t="shared" si="159"/>
        <v>0</v>
      </c>
      <c r="CG54" s="38">
        <f t="shared" si="38"/>
        <v>188.17484045243157</v>
      </c>
      <c r="CH54" s="38">
        <f t="shared" si="159"/>
        <v>0</v>
      </c>
      <c r="CI54" s="38">
        <f t="shared" si="159"/>
        <v>0</v>
      </c>
      <c r="CJ54" s="38">
        <f t="shared" si="159"/>
        <v>151.37879987880308</v>
      </c>
      <c r="CK54" s="38">
        <f t="shared" ref="CK54" si="160">CK55</f>
        <v>36.79604057362851</v>
      </c>
      <c r="CL54" s="38">
        <f t="shared" si="39"/>
        <v>115.74139952776</v>
      </c>
      <c r="CM54" s="38">
        <f t="shared" ref="CM54:CN54" si="161">CM55</f>
        <v>0</v>
      </c>
      <c r="CN54" s="38">
        <f t="shared" si="161"/>
        <v>0</v>
      </c>
      <c r="CO54" s="38">
        <f t="shared" si="41"/>
        <v>110.62175952775999</v>
      </c>
      <c r="CP54" s="38">
        <f t="shared" si="42"/>
        <v>5.1196400000000004</v>
      </c>
      <c r="CQ54" s="35" t="s">
        <v>152</v>
      </c>
    </row>
    <row r="55" spans="1:95" s="18" customFormat="1" ht="57" customHeight="1" x14ac:dyDescent="0.25">
      <c r="A55" s="49" t="s">
        <v>177</v>
      </c>
      <c r="B55" s="39" t="s">
        <v>360</v>
      </c>
      <c r="C55" s="64" t="s">
        <v>256</v>
      </c>
      <c r="D55" s="35" t="s">
        <v>388</v>
      </c>
      <c r="E55" s="35">
        <v>2019</v>
      </c>
      <c r="F55" s="35">
        <v>2021</v>
      </c>
      <c r="G55" s="35">
        <f>F55</f>
        <v>2021</v>
      </c>
      <c r="H55" s="38" t="s">
        <v>152</v>
      </c>
      <c r="I55" s="38" t="s">
        <v>152</v>
      </c>
      <c r="J55" s="45" t="s">
        <v>152</v>
      </c>
      <c r="K55" s="38" t="s">
        <v>152</v>
      </c>
      <c r="L55" s="38">
        <v>123.0727556644834</v>
      </c>
      <c r="M55" s="87" t="s">
        <v>398</v>
      </c>
      <c r="N55" s="35">
        <v>0</v>
      </c>
      <c r="O55" s="38">
        <v>0</v>
      </c>
      <c r="P55" s="38">
        <v>201.71183390045761</v>
      </c>
      <c r="Q55" s="38">
        <v>205.70472619541698</v>
      </c>
      <c r="R55" s="38">
        <v>205.55199999999999</v>
      </c>
      <c r="S55" s="38">
        <v>209.422</v>
      </c>
      <c r="T55" s="38">
        <v>194.95484045243157</v>
      </c>
      <c r="U55" s="38">
        <v>123.0727556644834</v>
      </c>
      <c r="V55" s="38">
        <v>0</v>
      </c>
      <c r="W55" s="38">
        <v>115.81440000000001</v>
      </c>
      <c r="X55" s="38">
        <f>U55-AD55-AN55</f>
        <v>58.278491292483395</v>
      </c>
      <c r="Y55" s="38">
        <v>6.78</v>
      </c>
      <c r="Z55" s="38">
        <v>0</v>
      </c>
      <c r="AA55" s="38">
        <v>0</v>
      </c>
      <c r="AB55" s="38">
        <v>6.78</v>
      </c>
      <c r="AC55" s="38">
        <v>0</v>
      </c>
      <c r="AD55" s="38">
        <v>7.3315956000000009</v>
      </c>
      <c r="AE55" s="38">
        <v>0</v>
      </c>
      <c r="AF55" s="38">
        <v>0</v>
      </c>
      <c r="AG55" s="38">
        <v>7.3315956000000009</v>
      </c>
      <c r="AH55" s="38">
        <v>0</v>
      </c>
      <c r="AI55" s="43">
        <v>72.36</v>
      </c>
      <c r="AJ55" s="43">
        <v>0</v>
      </c>
      <c r="AK55" s="43">
        <v>0</v>
      </c>
      <c r="AL55" s="43">
        <v>72.36</v>
      </c>
      <c r="AM55" s="43">
        <v>0</v>
      </c>
      <c r="AN55" s="43">
        <v>57.462668772000001</v>
      </c>
      <c r="AO55" s="43">
        <v>0</v>
      </c>
      <c r="AP55" s="43">
        <v>0</v>
      </c>
      <c r="AQ55" s="43">
        <v>57.462668772000001</v>
      </c>
      <c r="AR55" s="43">
        <v>0</v>
      </c>
      <c r="AS55" s="43">
        <f>SUM(AV55:AW55)</f>
        <v>115.81484045243158</v>
      </c>
      <c r="AT55" s="43">
        <v>0</v>
      </c>
      <c r="AU55" s="43">
        <v>0</v>
      </c>
      <c r="AV55" s="43">
        <v>79.01879987880308</v>
      </c>
      <c r="AW55" s="43">
        <v>36.79604057362851</v>
      </c>
      <c r="AX55" s="38">
        <f>BA55+BB55</f>
        <v>58.278730755759995</v>
      </c>
      <c r="AY55" s="38">
        <f>AT55</f>
        <v>0</v>
      </c>
      <c r="AZ55" s="38">
        <f>AU55</f>
        <v>0</v>
      </c>
      <c r="BA55" s="38">
        <v>53.159090755759998</v>
      </c>
      <c r="BB55" s="38">
        <v>5.1196400000000004</v>
      </c>
      <c r="BC55" s="43">
        <v>0</v>
      </c>
      <c r="BD55" s="43">
        <f>BD56+BD58+BD59</f>
        <v>0</v>
      </c>
      <c r="BE55" s="43">
        <f>BE56+BE58+BE59</f>
        <v>0</v>
      </c>
      <c r="BF55" s="43">
        <v>0</v>
      </c>
      <c r="BG55" s="43">
        <f>BG56+BG58+BG59</f>
        <v>0</v>
      </c>
      <c r="BH55" s="43">
        <v>0</v>
      </c>
      <c r="BI55" s="43">
        <f>BI56+BI58+BI59</f>
        <v>0</v>
      </c>
      <c r="BJ55" s="43">
        <f>BJ56+BJ58+BJ59</f>
        <v>0</v>
      </c>
      <c r="BK55" s="43">
        <v>0</v>
      </c>
      <c r="BL55" s="43">
        <f>BL56+BL58+BL59</f>
        <v>0</v>
      </c>
      <c r="BM55" s="43">
        <v>0</v>
      </c>
      <c r="BN55" s="43">
        <f>BN56+BN58+BN59</f>
        <v>0</v>
      </c>
      <c r="BO55" s="43">
        <f>BO56+BO58+BO59</f>
        <v>0</v>
      </c>
      <c r="BP55" s="43">
        <v>0</v>
      </c>
      <c r="BQ55" s="43">
        <f>BQ56+BQ58+BQ59</f>
        <v>0</v>
      </c>
      <c r="BR55" s="43">
        <v>0</v>
      </c>
      <c r="BS55" s="43">
        <f>BS56+BS58+BS59</f>
        <v>0</v>
      </c>
      <c r="BT55" s="43">
        <f>BT56+BT58+BT59</f>
        <v>0</v>
      </c>
      <c r="BU55" s="43">
        <v>0</v>
      </c>
      <c r="BV55" s="43">
        <f>BV56+BV58+BV59</f>
        <v>0</v>
      </c>
      <c r="BW55" s="43">
        <v>0</v>
      </c>
      <c r="BX55" s="43">
        <f>BX56+BX58+BX59</f>
        <v>0</v>
      </c>
      <c r="BY55" s="43">
        <f>BY56+BY58+BY59</f>
        <v>0</v>
      </c>
      <c r="BZ55" s="43">
        <v>0</v>
      </c>
      <c r="CA55" s="43">
        <f>CA56+CA58+CA59</f>
        <v>0</v>
      </c>
      <c r="CB55" s="43">
        <v>0</v>
      </c>
      <c r="CC55" s="43">
        <f>CC56+CC58+CC59</f>
        <v>0</v>
      </c>
      <c r="CD55" s="43">
        <f>CD56+CD58+CD59</f>
        <v>0</v>
      </c>
      <c r="CE55" s="43">
        <v>0</v>
      </c>
      <c r="CF55" s="43">
        <f>CF56+CF58+CF59</f>
        <v>0</v>
      </c>
      <c r="CG55" s="38">
        <f t="shared" si="38"/>
        <v>188.17484045243157</v>
      </c>
      <c r="CH55" s="38">
        <v>0</v>
      </c>
      <c r="CI55" s="38">
        <v>0</v>
      </c>
      <c r="CJ55" s="38">
        <f>AL55+AV55</f>
        <v>151.37879987880308</v>
      </c>
      <c r="CK55" s="38">
        <f>AW55</f>
        <v>36.79604057362851</v>
      </c>
      <c r="CL55" s="38">
        <f t="shared" si="39"/>
        <v>115.74139952776</v>
      </c>
      <c r="CM55" s="38">
        <f>BX55+BN55+AY55+AJ55+BI55</f>
        <v>0</v>
      </c>
      <c r="CN55" s="38">
        <f>BY55+BO55+AZ55+AK55+BJ55</f>
        <v>0</v>
      </c>
      <c r="CO55" s="38">
        <f t="shared" si="41"/>
        <v>110.62175952775999</v>
      </c>
      <c r="CP55" s="38">
        <f t="shared" si="42"/>
        <v>5.1196400000000004</v>
      </c>
      <c r="CQ55" s="47" t="s">
        <v>175</v>
      </c>
    </row>
    <row r="56" spans="1:95" s="18" customFormat="1" ht="78.75" x14ac:dyDescent="0.25">
      <c r="A56" s="36" t="s">
        <v>100</v>
      </c>
      <c r="B56" s="37" t="s">
        <v>101</v>
      </c>
      <c r="C56" s="35" t="s">
        <v>160</v>
      </c>
      <c r="D56" s="35" t="s">
        <v>152</v>
      </c>
      <c r="E56" s="35" t="s">
        <v>152</v>
      </c>
      <c r="F56" s="35" t="s">
        <v>152</v>
      </c>
      <c r="G56" s="35" t="s">
        <v>152</v>
      </c>
      <c r="H56" s="38">
        <f>H57</f>
        <v>0.76123793951999985</v>
      </c>
      <c r="I56" s="38">
        <f>I57</f>
        <v>4.1342788672199999</v>
      </c>
      <c r="J56" s="47" t="s">
        <v>152</v>
      </c>
      <c r="K56" s="38">
        <f>SUM(K57)</f>
        <v>0.76123793951999985</v>
      </c>
      <c r="L56" s="38">
        <f>SUM(L57)</f>
        <v>4.1342788672199999</v>
      </c>
      <c r="M56" s="47" t="s">
        <v>152</v>
      </c>
      <c r="N56" s="38">
        <f>SUM(N57)</f>
        <v>1.3368E-2</v>
      </c>
      <c r="O56" s="38">
        <f t="shared" ref="O56:CA56" si="162">SUM(O57)</f>
        <v>0</v>
      </c>
      <c r="P56" s="38">
        <f>P57</f>
        <v>19.738466092799996</v>
      </c>
      <c r="Q56" s="38">
        <f>Q57</f>
        <v>19.738466092799996</v>
      </c>
      <c r="R56" s="38">
        <f t="shared" si="162"/>
        <v>20.597103092160001</v>
      </c>
      <c r="S56" s="38">
        <f t="shared" si="162"/>
        <v>20.597103092160001</v>
      </c>
      <c r="T56" s="38">
        <v>4.134278867219999</v>
      </c>
      <c r="U56" s="38">
        <f>SUM(U57)</f>
        <v>2.4327838319999997</v>
      </c>
      <c r="V56" s="38">
        <f t="shared" si="162"/>
        <v>0</v>
      </c>
      <c r="W56" s="38">
        <v>0</v>
      </c>
      <c r="X56" s="38">
        <v>0</v>
      </c>
      <c r="Y56" s="38">
        <f>SUM(Y57)</f>
        <v>0</v>
      </c>
      <c r="Z56" s="38">
        <f t="shared" ref="Z56:AG56" si="163">SUM(Z57)</f>
        <v>0</v>
      </c>
      <c r="AA56" s="38">
        <f t="shared" si="163"/>
        <v>0</v>
      </c>
      <c r="AB56" s="38">
        <f t="shared" si="163"/>
        <v>0</v>
      </c>
      <c r="AC56" s="38">
        <f t="shared" si="163"/>
        <v>0</v>
      </c>
      <c r="AD56" s="38">
        <f t="shared" si="163"/>
        <v>0</v>
      </c>
      <c r="AE56" s="38">
        <f t="shared" si="163"/>
        <v>0</v>
      </c>
      <c r="AF56" s="38">
        <f t="shared" si="163"/>
        <v>0</v>
      </c>
      <c r="AG56" s="38">
        <f t="shared" si="163"/>
        <v>0</v>
      </c>
      <c r="AH56" s="38">
        <f t="shared" si="162"/>
        <v>0</v>
      </c>
      <c r="AI56" s="38">
        <f t="shared" si="162"/>
        <v>4.1342788672199999</v>
      </c>
      <c r="AJ56" s="38">
        <f t="shared" si="162"/>
        <v>0</v>
      </c>
      <c r="AK56" s="38">
        <f t="shared" si="162"/>
        <v>0</v>
      </c>
      <c r="AL56" s="38">
        <f t="shared" si="162"/>
        <v>0</v>
      </c>
      <c r="AM56" s="38">
        <f t="shared" si="162"/>
        <v>4.1342788672199999</v>
      </c>
      <c r="AN56" s="38">
        <f t="shared" si="162"/>
        <v>2.4327838319999997</v>
      </c>
      <c r="AO56" s="38">
        <f t="shared" si="162"/>
        <v>0</v>
      </c>
      <c r="AP56" s="38">
        <f t="shared" si="162"/>
        <v>0</v>
      </c>
      <c r="AQ56" s="38">
        <f t="shared" si="162"/>
        <v>2.4327838319999997</v>
      </c>
      <c r="AR56" s="38">
        <f t="shared" si="162"/>
        <v>0</v>
      </c>
      <c r="AS56" s="38">
        <f t="shared" si="162"/>
        <v>0</v>
      </c>
      <c r="AT56" s="38">
        <f t="shared" si="162"/>
        <v>0</v>
      </c>
      <c r="AU56" s="38">
        <f t="shared" si="162"/>
        <v>0</v>
      </c>
      <c r="AV56" s="38">
        <f t="shared" si="162"/>
        <v>0</v>
      </c>
      <c r="AW56" s="38">
        <f t="shared" si="162"/>
        <v>0</v>
      </c>
      <c r="AX56" s="38">
        <f t="shared" si="162"/>
        <v>0</v>
      </c>
      <c r="AY56" s="38">
        <f t="shared" si="162"/>
        <v>0</v>
      </c>
      <c r="AZ56" s="38">
        <f t="shared" si="162"/>
        <v>0</v>
      </c>
      <c r="BA56" s="38">
        <f t="shared" si="162"/>
        <v>0</v>
      </c>
      <c r="BB56" s="38">
        <f t="shared" si="162"/>
        <v>0</v>
      </c>
      <c r="BC56" s="38">
        <f t="shared" si="162"/>
        <v>0</v>
      </c>
      <c r="BD56" s="38">
        <f t="shared" si="162"/>
        <v>0</v>
      </c>
      <c r="BE56" s="38">
        <f t="shared" si="162"/>
        <v>0</v>
      </c>
      <c r="BF56" s="38">
        <f t="shared" si="162"/>
        <v>0</v>
      </c>
      <c r="BG56" s="38">
        <f t="shared" si="162"/>
        <v>0</v>
      </c>
      <c r="BH56" s="38">
        <f t="shared" si="162"/>
        <v>0</v>
      </c>
      <c r="BI56" s="38">
        <f t="shared" si="162"/>
        <v>0</v>
      </c>
      <c r="BJ56" s="38">
        <f t="shared" si="162"/>
        <v>0</v>
      </c>
      <c r="BK56" s="38">
        <f t="shared" si="162"/>
        <v>0</v>
      </c>
      <c r="BL56" s="38">
        <f t="shared" si="162"/>
        <v>0</v>
      </c>
      <c r="BM56" s="38">
        <f t="shared" si="162"/>
        <v>0</v>
      </c>
      <c r="BN56" s="38">
        <f t="shared" si="162"/>
        <v>0</v>
      </c>
      <c r="BO56" s="38">
        <f t="shared" si="162"/>
        <v>0</v>
      </c>
      <c r="BP56" s="38">
        <f t="shared" si="162"/>
        <v>0</v>
      </c>
      <c r="BQ56" s="38">
        <f t="shared" si="162"/>
        <v>0</v>
      </c>
      <c r="BR56" s="38">
        <f t="shared" si="162"/>
        <v>0</v>
      </c>
      <c r="BS56" s="38">
        <f t="shared" si="162"/>
        <v>0</v>
      </c>
      <c r="BT56" s="38">
        <f t="shared" si="162"/>
        <v>0</v>
      </c>
      <c r="BU56" s="38">
        <f t="shared" si="162"/>
        <v>0</v>
      </c>
      <c r="BV56" s="38">
        <f t="shared" si="162"/>
        <v>0</v>
      </c>
      <c r="BW56" s="38">
        <f t="shared" si="162"/>
        <v>0</v>
      </c>
      <c r="BX56" s="38">
        <f t="shared" si="162"/>
        <v>0</v>
      </c>
      <c r="BY56" s="38">
        <f t="shared" si="162"/>
        <v>0</v>
      </c>
      <c r="BZ56" s="38">
        <f t="shared" si="162"/>
        <v>0</v>
      </c>
      <c r="CA56" s="38">
        <f t="shared" si="162"/>
        <v>0</v>
      </c>
      <c r="CB56" s="38">
        <f t="shared" ref="CB56:CK56" si="164">SUM(CB57)</f>
        <v>0</v>
      </c>
      <c r="CC56" s="38">
        <f t="shared" si="164"/>
        <v>0</v>
      </c>
      <c r="CD56" s="38">
        <f t="shared" si="164"/>
        <v>0</v>
      </c>
      <c r="CE56" s="38">
        <f t="shared" si="164"/>
        <v>0</v>
      </c>
      <c r="CF56" s="38">
        <f t="shared" si="164"/>
        <v>0</v>
      </c>
      <c r="CG56" s="38">
        <f t="shared" si="38"/>
        <v>4.1342788672199999</v>
      </c>
      <c r="CH56" s="38">
        <f t="shared" si="164"/>
        <v>0</v>
      </c>
      <c r="CI56" s="38">
        <f t="shared" si="164"/>
        <v>0</v>
      </c>
      <c r="CJ56" s="38">
        <f t="shared" si="164"/>
        <v>0</v>
      </c>
      <c r="CK56" s="38">
        <f t="shared" si="164"/>
        <v>4.1342788672199999</v>
      </c>
      <c r="CL56" s="38">
        <f t="shared" si="39"/>
        <v>2.4327838319999997</v>
      </c>
      <c r="CM56" s="38">
        <f t="shared" ref="CM56:CN56" si="165">SUM(CM57)</f>
        <v>0</v>
      </c>
      <c r="CN56" s="38">
        <f t="shared" si="165"/>
        <v>0</v>
      </c>
      <c r="CO56" s="38">
        <f t="shared" si="41"/>
        <v>2.4327838319999997</v>
      </c>
      <c r="CP56" s="38">
        <f t="shared" si="42"/>
        <v>0</v>
      </c>
      <c r="CQ56" s="35" t="s">
        <v>152</v>
      </c>
    </row>
    <row r="57" spans="1:95" s="18" customFormat="1" ht="51" customHeight="1" x14ac:dyDescent="0.25">
      <c r="A57" s="88" t="s">
        <v>327</v>
      </c>
      <c r="B57" s="86" t="s">
        <v>397</v>
      </c>
      <c r="C57" s="62" t="s">
        <v>328</v>
      </c>
      <c r="D57" s="35" t="s">
        <v>385</v>
      </c>
      <c r="E57" s="35">
        <v>2020</v>
      </c>
      <c r="F57" s="35">
        <v>2020</v>
      </c>
      <c r="G57" s="35">
        <v>2020</v>
      </c>
      <c r="H57" s="38">
        <v>0.76123793951999985</v>
      </c>
      <c r="I57" s="38">
        <v>4.1342788672199999</v>
      </c>
      <c r="J57" s="45" t="s">
        <v>329</v>
      </c>
      <c r="K57" s="38">
        <v>0.76123793951999985</v>
      </c>
      <c r="L57" s="38">
        <v>4.1342788672199999</v>
      </c>
      <c r="M57" s="45" t="s">
        <v>329</v>
      </c>
      <c r="N57" s="38">
        <f>13.368/1000</f>
        <v>1.3368E-2</v>
      </c>
      <c r="O57" s="38" t="s">
        <v>152</v>
      </c>
      <c r="P57" s="38">
        <v>19.738466092799996</v>
      </c>
      <c r="Q57" s="38">
        <v>19.738466092799996</v>
      </c>
      <c r="R57" s="38">
        <v>20.597103092160001</v>
      </c>
      <c r="S57" s="38">
        <v>20.597103092160001</v>
      </c>
      <c r="T57" s="41">
        <v>4.134278867219999</v>
      </c>
      <c r="U57" s="38">
        <v>2.4327838319999997</v>
      </c>
      <c r="V57" s="38">
        <v>0</v>
      </c>
      <c r="W57" s="38">
        <v>0</v>
      </c>
      <c r="X57" s="38">
        <f>U57-AD57-AN57</f>
        <v>0</v>
      </c>
      <c r="Y57" s="38">
        <v>0</v>
      </c>
      <c r="Z57" s="38">
        <v>0</v>
      </c>
      <c r="AA57" s="38">
        <v>0</v>
      </c>
      <c r="AB57" s="38">
        <v>0</v>
      </c>
      <c r="AC57" s="38">
        <v>0</v>
      </c>
      <c r="AD57" s="38">
        <v>0</v>
      </c>
      <c r="AE57" s="38">
        <v>0</v>
      </c>
      <c r="AF57" s="38">
        <v>0</v>
      </c>
      <c r="AG57" s="38">
        <v>0</v>
      </c>
      <c r="AH57" s="38">
        <v>0</v>
      </c>
      <c r="AI57" s="43">
        <v>4.1342788672199999</v>
      </c>
      <c r="AJ57" s="43">
        <v>0</v>
      </c>
      <c r="AK57" s="43">
        <v>0</v>
      </c>
      <c r="AL57" s="43">
        <v>0</v>
      </c>
      <c r="AM57" s="43">
        <v>4.1342788672199999</v>
      </c>
      <c r="AN57" s="43">
        <f>AQ57</f>
        <v>2.4327838319999997</v>
      </c>
      <c r="AO57" s="43">
        <v>0</v>
      </c>
      <c r="AP57" s="43">
        <v>0</v>
      </c>
      <c r="AQ57" s="43">
        <v>2.4327838319999997</v>
      </c>
      <c r="AR57" s="43">
        <v>0</v>
      </c>
      <c r="AS57" s="43">
        <v>0</v>
      </c>
      <c r="AT57" s="43">
        <v>0</v>
      </c>
      <c r="AU57" s="43">
        <v>0</v>
      </c>
      <c r="AV57" s="43">
        <v>0</v>
      </c>
      <c r="AW57" s="38">
        <v>0</v>
      </c>
      <c r="AX57" s="38">
        <v>0</v>
      </c>
      <c r="AY57" s="38">
        <v>0</v>
      </c>
      <c r="AZ57" s="38">
        <v>0</v>
      </c>
      <c r="BA57" s="38">
        <v>0</v>
      </c>
      <c r="BB57" s="38">
        <v>0</v>
      </c>
      <c r="BC57" s="43">
        <v>0</v>
      </c>
      <c r="BD57" s="43">
        <v>0</v>
      </c>
      <c r="BE57" s="43">
        <v>0</v>
      </c>
      <c r="BF57" s="43">
        <v>0</v>
      </c>
      <c r="BG57" s="43">
        <v>0</v>
      </c>
      <c r="BH57" s="43">
        <f>BC57</f>
        <v>0</v>
      </c>
      <c r="BI57" s="43">
        <v>0</v>
      </c>
      <c r="BJ57" s="43">
        <v>0</v>
      </c>
      <c r="BK57" s="43">
        <f>BF57</f>
        <v>0</v>
      </c>
      <c r="BL57" s="43">
        <v>0</v>
      </c>
      <c r="BM57" s="43">
        <v>0</v>
      </c>
      <c r="BN57" s="43">
        <v>0</v>
      </c>
      <c r="BO57" s="43">
        <v>0</v>
      </c>
      <c r="BP57" s="43">
        <v>0</v>
      </c>
      <c r="BQ57" s="43">
        <v>0</v>
      </c>
      <c r="BR57" s="43">
        <v>0</v>
      </c>
      <c r="BS57" s="43">
        <v>0</v>
      </c>
      <c r="BT57" s="43">
        <v>0</v>
      </c>
      <c r="BU57" s="43">
        <v>0</v>
      </c>
      <c r="BV57" s="43">
        <v>0</v>
      </c>
      <c r="BW57" s="38">
        <f>BZ57</f>
        <v>0</v>
      </c>
      <c r="BX57" s="38">
        <v>0</v>
      </c>
      <c r="BY57" s="38">
        <v>0</v>
      </c>
      <c r="BZ57" s="38">
        <v>0</v>
      </c>
      <c r="CA57" s="38">
        <v>0</v>
      </c>
      <c r="CB57" s="38">
        <f>CE57</f>
        <v>0</v>
      </c>
      <c r="CC57" s="38">
        <v>0</v>
      </c>
      <c r="CD57" s="38">
        <v>0</v>
      </c>
      <c r="CE57" s="38">
        <v>0</v>
      </c>
      <c r="CF57" s="38">
        <v>0</v>
      </c>
      <c r="CG57" s="38">
        <f t="shared" si="38"/>
        <v>4.1342788672199999</v>
      </c>
      <c r="CH57" s="38">
        <v>0</v>
      </c>
      <c r="CI57" s="38">
        <v>0</v>
      </c>
      <c r="CJ57" s="38">
        <v>0</v>
      </c>
      <c r="CK57" s="38">
        <v>4.1342788672199999</v>
      </c>
      <c r="CL57" s="38">
        <f t="shared" si="39"/>
        <v>2.4327838319999997</v>
      </c>
      <c r="CM57" s="38">
        <f t="shared" ref="CM57:CN59" si="166">BX57+BN57+AY57+AJ57+BI57</f>
        <v>0</v>
      </c>
      <c r="CN57" s="38">
        <f t="shared" si="166"/>
        <v>0</v>
      </c>
      <c r="CO57" s="38">
        <f t="shared" si="41"/>
        <v>2.4327838319999997</v>
      </c>
      <c r="CP57" s="38">
        <f t="shared" si="42"/>
        <v>0</v>
      </c>
      <c r="CQ57" s="47"/>
    </row>
    <row r="58" spans="1:95" s="18" customFormat="1" ht="47.25" x14ac:dyDescent="0.25">
      <c r="A58" s="36" t="s">
        <v>102</v>
      </c>
      <c r="B58" s="37" t="s">
        <v>103</v>
      </c>
      <c r="C58" s="35" t="s">
        <v>160</v>
      </c>
      <c r="D58" s="35" t="s">
        <v>152</v>
      </c>
      <c r="E58" s="35" t="s">
        <v>152</v>
      </c>
      <c r="F58" s="35" t="s">
        <v>152</v>
      </c>
      <c r="G58" s="35" t="s">
        <v>152</v>
      </c>
      <c r="H58" s="38">
        <f>H59+H81</f>
        <v>89.990672605420144</v>
      </c>
      <c r="I58" s="38">
        <f t="shared" ref="I58:L58" si="167">I59+I81</f>
        <v>475.91963846926336</v>
      </c>
      <c r="J58" s="38" t="s">
        <v>152</v>
      </c>
      <c r="K58" s="38">
        <f t="shared" si="167"/>
        <v>92.10213785253967</v>
      </c>
      <c r="L58" s="38">
        <f t="shared" si="167"/>
        <v>511.07607427101544</v>
      </c>
      <c r="M58" s="45" t="str">
        <f>J58</f>
        <v>нд</v>
      </c>
      <c r="N58" s="38" t="s">
        <v>152</v>
      </c>
      <c r="O58" s="38">
        <f t="shared" ref="O58:U58" si="168">O59+O81</f>
        <v>0</v>
      </c>
      <c r="P58" s="38">
        <f t="shared" si="168"/>
        <v>823.48052036197919</v>
      </c>
      <c r="Q58" s="38">
        <f t="shared" si="168"/>
        <v>903.86953264517638</v>
      </c>
      <c r="R58" s="38">
        <f t="shared" si="168"/>
        <v>897.44013619273198</v>
      </c>
      <c r="S58" s="38">
        <f t="shared" si="168"/>
        <v>994.28292683382961</v>
      </c>
      <c r="T58" s="38">
        <f t="shared" si="168"/>
        <v>562.64071209098688</v>
      </c>
      <c r="U58" s="38">
        <f t="shared" si="168"/>
        <v>593.17802007123487</v>
      </c>
      <c r="V58" s="38">
        <f t="shared" ref="V58" si="169">V59+V81</f>
        <v>0</v>
      </c>
      <c r="W58" s="38">
        <v>437.93732495923967</v>
      </c>
      <c r="X58" s="38">
        <f>U58-AD58-AN58</f>
        <v>468.4890220392349</v>
      </c>
      <c r="Y58" s="38">
        <f>Y68+Y70+Y78+Y80+Y88+Y67</f>
        <v>5.1675959999999996</v>
      </c>
      <c r="Z58" s="38">
        <f t="shared" ref="Z58:AG58" si="170">Z68+Z70+Z78+Z80+Z88+Z67</f>
        <v>0</v>
      </c>
      <c r="AA58" s="38">
        <f t="shared" si="170"/>
        <v>0</v>
      </c>
      <c r="AB58" s="38">
        <f t="shared" si="170"/>
        <v>5.1675959999999996</v>
      </c>
      <c r="AC58" s="38">
        <f>AC68+AC70+AC78+AC80+AC88+AC67</f>
        <v>0</v>
      </c>
      <c r="AD58" s="38">
        <f t="shared" si="170"/>
        <v>2.5849999920000002</v>
      </c>
      <c r="AE58" s="38">
        <f t="shared" si="170"/>
        <v>0</v>
      </c>
      <c r="AF58" s="38">
        <f t="shared" si="170"/>
        <v>0</v>
      </c>
      <c r="AG58" s="38">
        <f t="shared" si="170"/>
        <v>2.5849999920000002</v>
      </c>
      <c r="AH58" s="38">
        <f t="shared" ref="AH58" si="171">AC58</f>
        <v>0</v>
      </c>
      <c r="AI58" s="38">
        <f>AI59+AI81</f>
        <v>119.67705033174724</v>
      </c>
      <c r="AJ58" s="38">
        <f t="shared" ref="AJ58:AM58" si="172">AJ59+AJ81</f>
        <v>0</v>
      </c>
      <c r="AK58" s="38">
        <f t="shared" si="172"/>
        <v>0</v>
      </c>
      <c r="AL58" s="38">
        <f t="shared" si="172"/>
        <v>51.702270609874617</v>
      </c>
      <c r="AM58" s="38">
        <f t="shared" si="172"/>
        <v>67.974779721872622</v>
      </c>
      <c r="AN58" s="38">
        <f>AN59+AN81</f>
        <v>122.10399803999999</v>
      </c>
      <c r="AO58" s="38">
        <f t="shared" ref="AO58:AR58" si="173">AO59+AO81</f>
        <v>0</v>
      </c>
      <c r="AP58" s="38">
        <f t="shared" si="173"/>
        <v>0</v>
      </c>
      <c r="AQ58" s="38">
        <f t="shared" si="173"/>
        <v>122.10399803999999</v>
      </c>
      <c r="AR58" s="38">
        <f t="shared" si="173"/>
        <v>0</v>
      </c>
      <c r="AS58" s="38">
        <f t="shared" ref="AS58" si="174">AS59+AS81</f>
        <v>54.4132462312473</v>
      </c>
      <c r="AT58" s="38">
        <f t="shared" ref="AT58" si="175">AT59+AT81</f>
        <v>0</v>
      </c>
      <c r="AU58" s="38">
        <f t="shared" ref="AU58" si="176">AU59+AU81</f>
        <v>0</v>
      </c>
      <c r="AV58" s="38">
        <f t="shared" ref="AV58" si="177">AV59+AV81</f>
        <v>54.4132462312473</v>
      </c>
      <c r="AW58" s="38">
        <f t="shared" ref="AW58" si="178">AW59+AW81</f>
        <v>0</v>
      </c>
      <c r="AX58" s="38">
        <f t="shared" ref="AX58" si="179">AX59+AX81</f>
        <v>84.625061040242585</v>
      </c>
      <c r="AY58" s="38">
        <f t="shared" ref="AY58" si="180">AY59+AY81</f>
        <v>0</v>
      </c>
      <c r="AZ58" s="38">
        <f t="shared" ref="AZ58" si="181">AZ59+AZ81</f>
        <v>0</v>
      </c>
      <c r="BA58" s="38">
        <f>BA59+BA81</f>
        <v>80.563061040242602</v>
      </c>
      <c r="BB58" s="38">
        <f t="shared" ref="BB58" si="182">BB59+BB81</f>
        <v>4.0619999999999994</v>
      </c>
      <c r="BC58" s="38">
        <f t="shared" ref="BC58" si="183">BC59+BC81</f>
        <v>156.78085726657588</v>
      </c>
      <c r="BD58" s="38">
        <f t="shared" ref="BD58" si="184">BD59+BD81</f>
        <v>0</v>
      </c>
      <c r="BE58" s="38">
        <f t="shared" ref="BE58" si="185">BE59+BE81</f>
        <v>0</v>
      </c>
      <c r="BF58" s="38">
        <f t="shared" ref="BF58" si="186">BF59+BF81</f>
        <v>156.78085726657588</v>
      </c>
      <c r="BG58" s="38">
        <f t="shared" ref="BG58" si="187">BG59+BG81</f>
        <v>0</v>
      </c>
      <c r="BH58" s="38">
        <f t="shared" ref="BH58" si="188">BH59+BH81</f>
        <v>156.78085726657588</v>
      </c>
      <c r="BI58" s="38">
        <f t="shared" ref="BI58" si="189">BI59+BI81</f>
        <v>0</v>
      </c>
      <c r="BJ58" s="38">
        <f t="shared" ref="BJ58" si="190">BJ59+BJ81</f>
        <v>0</v>
      </c>
      <c r="BK58" s="38">
        <f t="shared" ref="BK58" si="191">BK59+BK81</f>
        <v>156.78085726657588</v>
      </c>
      <c r="BL58" s="38">
        <f t="shared" ref="BL58" si="192">BL59+BL81</f>
        <v>0</v>
      </c>
      <c r="BM58" s="38">
        <f t="shared" ref="BM58" si="193">BM59+BM81</f>
        <v>103.24504691005359</v>
      </c>
      <c r="BN58" s="38">
        <f t="shared" ref="BN58" si="194">BN59+BN81</f>
        <v>0</v>
      </c>
      <c r="BO58" s="38">
        <f t="shared" ref="BO58" si="195">BO59+BO81</f>
        <v>0</v>
      </c>
      <c r="BP58" s="38">
        <f t="shared" ref="BP58" si="196">BP59+BP81</f>
        <v>103.24504691005359</v>
      </c>
      <c r="BQ58" s="38">
        <f t="shared" ref="BQ58" si="197">BQ59+BQ81</f>
        <v>0</v>
      </c>
      <c r="BR58" s="38">
        <f t="shared" ref="BR58" si="198">BR59+BR81</f>
        <v>103.24504691005359</v>
      </c>
      <c r="BS58" s="38">
        <f t="shared" ref="BS58" si="199">BS59+BS81</f>
        <v>0</v>
      </c>
      <c r="BT58" s="38">
        <f t="shared" ref="BT58" si="200">BT59+BT81</f>
        <v>0</v>
      </c>
      <c r="BU58" s="38">
        <f t="shared" ref="BU58" si="201">BU59+BU81</f>
        <v>103.24504691005359</v>
      </c>
      <c r="BV58" s="38">
        <f t="shared" ref="BV58" si="202">BV59+BV81</f>
        <v>0</v>
      </c>
      <c r="BW58" s="38">
        <f t="shared" ref="BW58" si="203">BW59+BW81</f>
        <v>123.49839499836291</v>
      </c>
      <c r="BX58" s="38">
        <f t="shared" ref="BX58" si="204">BX59+BX81</f>
        <v>0</v>
      </c>
      <c r="BY58" s="38">
        <f t="shared" ref="BY58" si="205">BY59+BY81</f>
        <v>0</v>
      </c>
      <c r="BZ58" s="38">
        <f t="shared" ref="BZ58" si="206">BZ59+BZ81</f>
        <v>123.49839499836291</v>
      </c>
      <c r="CA58" s="38">
        <f t="shared" ref="CA58" si="207">CA59+CA81</f>
        <v>0</v>
      </c>
      <c r="CB58" s="38">
        <f t="shared" ref="CB58" si="208">CB59+CB81</f>
        <v>123.49839499836291</v>
      </c>
      <c r="CC58" s="38">
        <f t="shared" ref="CC58" si="209">CC59+CC81</f>
        <v>0</v>
      </c>
      <c r="CD58" s="38">
        <f t="shared" ref="CD58" si="210">CD59+CD81</f>
        <v>0</v>
      </c>
      <c r="CE58" s="38">
        <f t="shared" ref="CE58" si="211">CE59+CE81</f>
        <v>123.49839499836291</v>
      </c>
      <c r="CF58" s="38">
        <f t="shared" ref="CF58" si="212">CF59+CF81</f>
        <v>0</v>
      </c>
      <c r="CG58" s="38">
        <f t="shared" si="38"/>
        <v>557.61459573798686</v>
      </c>
      <c r="CH58" s="38">
        <f t="shared" ref="CH58" si="213">CH59+CH81</f>
        <v>0</v>
      </c>
      <c r="CI58" s="38">
        <f t="shared" ref="CI58" si="214">CI59+CI81</f>
        <v>0</v>
      </c>
      <c r="CJ58" s="38">
        <f t="shared" ref="CJ58" si="215">CJ59+CJ81</f>
        <v>489.63959556911425</v>
      </c>
      <c r="CK58" s="38">
        <f t="shared" ref="CK58" si="216">CK59+CK81</f>
        <v>67.974779721872622</v>
      </c>
      <c r="CL58" s="38">
        <f t="shared" si="39"/>
        <v>590.25335825523496</v>
      </c>
      <c r="CM58" s="38">
        <f t="shared" si="166"/>
        <v>0</v>
      </c>
      <c r="CN58" s="38">
        <f t="shared" si="166"/>
        <v>0</v>
      </c>
      <c r="CO58" s="38">
        <f t="shared" si="41"/>
        <v>586.19135825523495</v>
      </c>
      <c r="CP58" s="38">
        <f t="shared" si="42"/>
        <v>4.0619999999999994</v>
      </c>
      <c r="CQ58" s="35" t="s">
        <v>152</v>
      </c>
    </row>
    <row r="59" spans="1:95" s="18" customFormat="1" ht="78.75" x14ac:dyDescent="0.25">
      <c r="A59" s="36" t="s">
        <v>104</v>
      </c>
      <c r="B59" s="37" t="s">
        <v>105</v>
      </c>
      <c r="C59" s="35" t="s">
        <v>160</v>
      </c>
      <c r="D59" s="35" t="s">
        <v>152</v>
      </c>
      <c r="E59" s="35" t="s">
        <v>152</v>
      </c>
      <c r="F59" s="35" t="s">
        <v>152</v>
      </c>
      <c r="G59" s="35" t="s">
        <v>152</v>
      </c>
      <c r="H59" s="38">
        <f>H60+H76</f>
        <v>85.303913281655994</v>
      </c>
      <c r="I59" s="38">
        <f t="shared" ref="I59:L59" si="217">I60+I76</f>
        <v>446.17671709949536</v>
      </c>
      <c r="J59" s="38" t="s">
        <v>152</v>
      </c>
      <c r="K59" s="38">
        <f t="shared" si="217"/>
        <v>86.275693672775517</v>
      </c>
      <c r="L59" s="38">
        <f t="shared" si="217"/>
        <v>469.68015290124742</v>
      </c>
      <c r="M59" s="45" t="str">
        <f>J59</f>
        <v>нд</v>
      </c>
      <c r="N59" s="38" t="s">
        <v>152</v>
      </c>
      <c r="O59" s="38">
        <f>O60+O76</f>
        <v>0</v>
      </c>
      <c r="P59" s="38">
        <f>P60+P76</f>
        <v>781.08296564351997</v>
      </c>
      <c r="Q59" s="38">
        <f>Q60+Q76</f>
        <v>857.91751991319961</v>
      </c>
      <c r="R59" s="38">
        <f>SUM(R60,R76)</f>
        <v>834.70348521055973</v>
      </c>
      <c r="S59" s="38">
        <f>SUM(S60,S76)</f>
        <v>924.46540423286626</v>
      </c>
      <c r="T59" s="38">
        <f>T60+T76</f>
        <v>527.62456917251302</v>
      </c>
      <c r="U59" s="38">
        <f>U60+U76</f>
        <v>544.69917128189263</v>
      </c>
      <c r="V59" s="38">
        <f>V60+V76</f>
        <v>0</v>
      </c>
      <c r="W59" s="38">
        <v>426.02778624189739</v>
      </c>
      <c r="X59" s="38">
        <f>U59-AD59-AN59</f>
        <v>444.9261873218926</v>
      </c>
      <c r="Y59" s="38">
        <f>Y60</f>
        <v>5.1675959999999996</v>
      </c>
      <c r="Z59" s="38">
        <f t="shared" ref="Z59:AG59" si="218">Z60</f>
        <v>0</v>
      </c>
      <c r="AA59" s="38">
        <f t="shared" si="218"/>
        <v>0</v>
      </c>
      <c r="AB59" s="38">
        <f t="shared" si="218"/>
        <v>5.1675959999999996</v>
      </c>
      <c r="AC59" s="38">
        <f t="shared" si="218"/>
        <v>0</v>
      </c>
      <c r="AD59" s="38">
        <f t="shared" si="218"/>
        <v>2.5849999920000002</v>
      </c>
      <c r="AE59" s="38">
        <f t="shared" si="218"/>
        <v>0</v>
      </c>
      <c r="AF59" s="38">
        <f t="shared" si="218"/>
        <v>0</v>
      </c>
      <c r="AG59" s="38">
        <f t="shared" si="218"/>
        <v>2.5849999920000002</v>
      </c>
      <c r="AH59" s="38">
        <f>AH80+AH88</f>
        <v>0</v>
      </c>
      <c r="AI59" s="38">
        <f>SUM(AI60,AI76)</f>
        <v>96.570446130615707</v>
      </c>
      <c r="AJ59" s="38">
        <f t="shared" ref="AJ59:AM59" si="219">SUM(AJ60,AJ76)</f>
        <v>0</v>
      </c>
      <c r="AK59" s="38">
        <f t="shared" si="219"/>
        <v>0</v>
      </c>
      <c r="AL59" s="38">
        <f t="shared" si="219"/>
        <v>32.112982658415703</v>
      </c>
      <c r="AM59" s="38">
        <f t="shared" si="219"/>
        <v>64.457463472200004</v>
      </c>
      <c r="AN59" s="38">
        <f>SUM(AN60,AN76)</f>
        <v>97.187983967999998</v>
      </c>
      <c r="AO59" s="38">
        <f t="shared" ref="AO59" si="220">SUM(AO60,AO76)</f>
        <v>0</v>
      </c>
      <c r="AP59" s="38">
        <f t="shared" ref="AP59" si="221">SUM(AP60,AP76)</f>
        <v>0</v>
      </c>
      <c r="AQ59" s="38">
        <f t="shared" ref="AQ59" si="222">SUM(AQ60,AQ76)</f>
        <v>97.187983967999998</v>
      </c>
      <c r="AR59" s="38">
        <f t="shared" ref="AR59" si="223">SUM(AR60,AR76)</f>
        <v>0</v>
      </c>
      <c r="AS59" s="38">
        <f t="shared" ref="AS59" si="224">SUM(AS60,AS76)</f>
        <v>54.4132462312473</v>
      </c>
      <c r="AT59" s="38">
        <f t="shared" ref="AT59" si="225">SUM(AT60,AT76)</f>
        <v>0</v>
      </c>
      <c r="AU59" s="38">
        <f t="shared" ref="AU59" si="226">SUM(AU60,AU76)</f>
        <v>0</v>
      </c>
      <c r="AV59" s="38">
        <f t="shared" ref="AV59" si="227">SUM(AV60,AV76)</f>
        <v>54.4132462312473</v>
      </c>
      <c r="AW59" s="38">
        <f t="shared" ref="AW59" si="228">SUM(AW60,AW76)</f>
        <v>0</v>
      </c>
      <c r="AX59" s="38">
        <f t="shared" ref="AX59" si="229">SUM(AX60,AX76)</f>
        <v>72.971765040242587</v>
      </c>
      <c r="AY59" s="38">
        <f t="shared" ref="AY59" si="230">SUM(AY60,AY76)</f>
        <v>0</v>
      </c>
      <c r="AZ59" s="38">
        <f t="shared" ref="AZ59" si="231">SUM(AZ60,AZ76)</f>
        <v>0</v>
      </c>
      <c r="BA59" s="38">
        <f>SUM(BA60,BA76)</f>
        <v>68.909765040242604</v>
      </c>
      <c r="BB59" s="38">
        <f t="shared" ref="BB59" si="232">SUM(BB60,BB76)</f>
        <v>4.0619999999999994</v>
      </c>
      <c r="BC59" s="38">
        <f t="shared" ref="BC59" si="233">SUM(BC60,BC76)</f>
        <v>156.78085726657588</v>
      </c>
      <c r="BD59" s="38">
        <f t="shared" ref="BD59" si="234">SUM(BD60,BD76)</f>
        <v>0</v>
      </c>
      <c r="BE59" s="38">
        <f t="shared" ref="BE59" si="235">SUM(BE60,BE76)</f>
        <v>0</v>
      </c>
      <c r="BF59" s="38">
        <f t="shared" ref="BF59" si="236">SUM(BF60,BF76)</f>
        <v>156.78085726657588</v>
      </c>
      <c r="BG59" s="38">
        <f t="shared" ref="BG59" si="237">SUM(BG60,BG76)</f>
        <v>0</v>
      </c>
      <c r="BH59" s="38">
        <f t="shared" ref="BH59" si="238">SUM(BH60,BH76)</f>
        <v>156.78085726657588</v>
      </c>
      <c r="BI59" s="38">
        <f t="shared" ref="BI59" si="239">SUM(BI60,BI76)</f>
        <v>0</v>
      </c>
      <c r="BJ59" s="38">
        <f t="shared" ref="BJ59" si="240">SUM(BJ60,BJ76)</f>
        <v>0</v>
      </c>
      <c r="BK59" s="38">
        <f t="shared" ref="BK59" si="241">SUM(BK60,BK76)</f>
        <v>156.78085726657588</v>
      </c>
      <c r="BL59" s="38">
        <f t="shared" ref="BL59" si="242">SUM(BL60,BL76)</f>
        <v>0</v>
      </c>
      <c r="BM59" s="38">
        <f t="shared" ref="BM59" si="243">SUM(BM60,BM76)</f>
        <v>91.335508192711302</v>
      </c>
      <c r="BN59" s="38">
        <f t="shared" ref="BN59" si="244">SUM(BN60,BN76)</f>
        <v>0</v>
      </c>
      <c r="BO59" s="38">
        <f t="shared" ref="BO59" si="245">SUM(BO60,BO76)</f>
        <v>0</v>
      </c>
      <c r="BP59" s="38">
        <f t="shared" ref="BP59" si="246">SUM(BP60,BP76)</f>
        <v>91.335508192711302</v>
      </c>
      <c r="BQ59" s="38">
        <f t="shared" ref="BQ59" si="247">SUM(BQ60,BQ76)</f>
        <v>0</v>
      </c>
      <c r="BR59" s="38">
        <f t="shared" ref="BR59" si="248">SUM(BR60,BR76)</f>
        <v>91.335508192711302</v>
      </c>
      <c r="BS59" s="38">
        <f t="shared" ref="BS59" si="249">SUM(BS60,BS76)</f>
        <v>0</v>
      </c>
      <c r="BT59" s="38">
        <f t="shared" ref="BT59" si="250">SUM(BT60,BT76)</f>
        <v>0</v>
      </c>
      <c r="BU59" s="38">
        <f t="shared" ref="BU59" si="251">SUM(BU60,BU76)</f>
        <v>91.335508192711302</v>
      </c>
      <c r="BV59" s="38">
        <f t="shared" ref="BV59" si="252">SUM(BV60,BV76)</f>
        <v>0</v>
      </c>
      <c r="BW59" s="38">
        <f t="shared" ref="BW59" si="253">SUM(BW60,BW76)</f>
        <v>123.49839499836291</v>
      </c>
      <c r="BX59" s="38">
        <f t="shared" ref="BX59" si="254">SUM(BX60,BX76)</f>
        <v>0</v>
      </c>
      <c r="BY59" s="38">
        <f t="shared" ref="BY59" si="255">SUM(BY60,BY76)</f>
        <v>0</v>
      </c>
      <c r="BZ59" s="38">
        <f t="shared" ref="BZ59" si="256">SUM(BZ60,BZ76)</f>
        <v>123.49839499836291</v>
      </c>
      <c r="CA59" s="38">
        <f t="shared" ref="CA59" si="257">SUM(CA60,CA76)</f>
        <v>0</v>
      </c>
      <c r="CB59" s="38">
        <f t="shared" ref="CB59" si="258">SUM(CB60,CB76)</f>
        <v>123.49839499836291</v>
      </c>
      <c r="CC59" s="38">
        <f t="shared" ref="CC59" si="259">SUM(CC60,CC76)</f>
        <v>0</v>
      </c>
      <c r="CD59" s="38">
        <f t="shared" ref="CD59" si="260">SUM(CD60,CD76)</f>
        <v>0</v>
      </c>
      <c r="CE59" s="38">
        <f t="shared" ref="CE59" si="261">SUM(CE60,CE76)</f>
        <v>123.49839499836291</v>
      </c>
      <c r="CF59" s="38">
        <f t="shared" ref="CF59" si="262">SUM(CF60,CF76)</f>
        <v>0</v>
      </c>
      <c r="CG59" s="38">
        <f t="shared" si="38"/>
        <v>522.59845281951311</v>
      </c>
      <c r="CH59" s="38">
        <f t="shared" ref="CH59" si="263">SUM(CH60,CH76)</f>
        <v>0</v>
      </c>
      <c r="CI59" s="38">
        <f t="shared" ref="CI59" si="264">SUM(CI60,CI76)</f>
        <v>0</v>
      </c>
      <c r="CJ59" s="38">
        <f t="shared" ref="CJ59" si="265">SUM(CJ60,CJ76)</f>
        <v>458.14076890031305</v>
      </c>
      <c r="CK59" s="38">
        <f t="shared" ref="CK59" si="266">SUM(CK60,CK76)</f>
        <v>64.457463472200004</v>
      </c>
      <c r="CL59" s="38">
        <f t="shared" si="39"/>
        <v>541.77450946589272</v>
      </c>
      <c r="CM59" s="38">
        <f t="shared" si="166"/>
        <v>0</v>
      </c>
      <c r="CN59" s="38">
        <f t="shared" si="166"/>
        <v>0</v>
      </c>
      <c r="CO59" s="38">
        <f t="shared" si="41"/>
        <v>537.71250946589271</v>
      </c>
      <c r="CP59" s="38">
        <f t="shared" si="42"/>
        <v>4.0619999999999994</v>
      </c>
      <c r="CQ59" s="35" t="s">
        <v>152</v>
      </c>
    </row>
    <row r="60" spans="1:95" s="18" customFormat="1" ht="31.5" x14ac:dyDescent="0.25">
      <c r="A60" s="36" t="s">
        <v>106</v>
      </c>
      <c r="B60" s="37" t="s">
        <v>107</v>
      </c>
      <c r="C60" s="35" t="s">
        <v>160</v>
      </c>
      <c r="D60" s="35" t="s">
        <v>152</v>
      </c>
      <c r="E60" s="35" t="s">
        <v>152</v>
      </c>
      <c r="F60" s="35" t="s">
        <v>152</v>
      </c>
      <c r="G60" s="35" t="s">
        <v>152</v>
      </c>
      <c r="H60" s="38">
        <f>SUM(H61:H75)</f>
        <v>81.849994870188581</v>
      </c>
      <c r="I60" s="38">
        <f t="shared" ref="I60:L60" si="267">SUM(I61:I75)</f>
        <v>396.72411717571816</v>
      </c>
      <c r="J60" s="38">
        <f t="shared" si="267"/>
        <v>0</v>
      </c>
      <c r="K60" s="38">
        <f t="shared" si="267"/>
        <v>82.821775261308105</v>
      </c>
      <c r="L60" s="38">
        <f t="shared" si="267"/>
        <v>416.94455297747021</v>
      </c>
      <c r="M60" s="45">
        <f>SUM(M61:M74)</f>
        <v>0</v>
      </c>
      <c r="N60" s="38">
        <f>SUM(N61:N74)</f>
        <v>0</v>
      </c>
      <c r="O60" s="38">
        <f>SUM(O61:O74)</f>
        <v>0</v>
      </c>
      <c r="P60" s="38">
        <f t="shared" ref="P60:U60" si="268">SUM(P61:P75)</f>
        <v>712.73827531391998</v>
      </c>
      <c r="Q60" s="38">
        <f t="shared" si="268"/>
        <v>785.3371953089827</v>
      </c>
      <c r="R60" s="38">
        <f t="shared" si="268"/>
        <v>760.01654618783971</v>
      </c>
      <c r="S60" s="38">
        <f t="shared" si="268"/>
        <v>848.48846521014627</v>
      </c>
      <c r="T60" s="38">
        <f t="shared" si="268"/>
        <v>468.46761729663262</v>
      </c>
      <c r="U60" s="38">
        <f t="shared" si="268"/>
        <v>488.07731564489268</v>
      </c>
      <c r="V60" s="38">
        <f t="shared" ref="V60" si="269">SUM(V61:V75)</f>
        <v>0</v>
      </c>
      <c r="W60" s="38">
        <v>378.06378624189739</v>
      </c>
      <c r="X60" s="38">
        <f>SUM(X61:X75)</f>
        <v>393.02271420089272</v>
      </c>
      <c r="Y60" s="38">
        <f>SUM(Y61:Y75)</f>
        <v>5.1675959999999996</v>
      </c>
      <c r="Z60" s="38">
        <f t="shared" ref="Z60:AG60" si="270">SUM(Z61:Z75)</f>
        <v>0</v>
      </c>
      <c r="AA60" s="38">
        <f t="shared" si="270"/>
        <v>0</v>
      </c>
      <c r="AB60" s="38">
        <f t="shared" si="270"/>
        <v>5.1675959999999996</v>
      </c>
      <c r="AC60" s="38">
        <f t="shared" si="270"/>
        <v>0</v>
      </c>
      <c r="AD60" s="38">
        <f t="shared" si="270"/>
        <v>2.5849999920000002</v>
      </c>
      <c r="AE60" s="38">
        <f t="shared" si="270"/>
        <v>0</v>
      </c>
      <c r="AF60" s="38">
        <f t="shared" si="270"/>
        <v>0</v>
      </c>
      <c r="AG60" s="38">
        <f t="shared" si="270"/>
        <v>2.5849999920000002</v>
      </c>
      <c r="AH60" s="38">
        <f t="shared" ref="AH60" si="271">SUM(AH61:AH75)</f>
        <v>0</v>
      </c>
      <c r="AI60" s="38">
        <f>SUM(AI61:AI75)</f>
        <v>85.716235054735307</v>
      </c>
      <c r="AJ60" s="38">
        <f t="shared" ref="AJ60:AM60" si="272">SUM(AJ61:AJ75)</f>
        <v>0</v>
      </c>
      <c r="AK60" s="38">
        <f t="shared" si="272"/>
        <v>0</v>
      </c>
      <c r="AL60" s="38">
        <f t="shared" si="272"/>
        <v>21.258771582535299</v>
      </c>
      <c r="AM60" s="38">
        <f t="shared" si="272"/>
        <v>64.457463472200004</v>
      </c>
      <c r="AN60" s="38">
        <f>SUM(AN61:AN75)</f>
        <v>92.469601451999992</v>
      </c>
      <c r="AO60" s="38">
        <f t="shared" ref="AO60" si="273">SUM(AO61:AO75)</f>
        <v>0</v>
      </c>
      <c r="AP60" s="38">
        <f t="shared" ref="AP60" si="274">SUM(AP61:AP75)</f>
        <v>0</v>
      </c>
      <c r="AQ60" s="38">
        <f t="shared" ref="AQ60" si="275">SUM(AQ61:AQ75)</f>
        <v>92.469601451999992</v>
      </c>
      <c r="AR60" s="38">
        <f t="shared" ref="AR60" si="276">SUM(AR61:AR75)</f>
        <v>0</v>
      </c>
      <c r="AS60" s="38">
        <f t="shared" ref="AS60" si="277">SUM(AS61:AS75)</f>
        <v>53.649825784247298</v>
      </c>
      <c r="AT60" s="38">
        <f t="shared" ref="AT60" si="278">SUM(AT61:AT75)</f>
        <v>0</v>
      </c>
      <c r="AU60" s="38">
        <f t="shared" ref="AU60" si="279">SUM(AU61:AU75)</f>
        <v>0</v>
      </c>
      <c r="AV60" s="38">
        <f t="shared" ref="AV60" si="280">SUM(AV61:AV75)</f>
        <v>53.649825784247298</v>
      </c>
      <c r="AW60" s="38">
        <f t="shared" ref="AW60" si="281">SUM(AW61:AW75)</f>
        <v>0</v>
      </c>
      <c r="AX60" s="38">
        <f>SUM(AX61:AX75)</f>
        <v>68.608553739242595</v>
      </c>
      <c r="AY60" s="38">
        <f t="shared" ref="AY60" si="282">SUM(AY61:AY75)</f>
        <v>0</v>
      </c>
      <c r="AZ60" s="38">
        <f t="shared" ref="AZ60" si="283">SUM(AZ61:AZ75)</f>
        <v>0</v>
      </c>
      <c r="BA60" s="38">
        <f>SUM(BA61:BA75)</f>
        <v>64.546553739242597</v>
      </c>
      <c r="BB60" s="38">
        <f t="shared" ref="BB60" si="284">SUM(BB61:BB75)</f>
        <v>4.0619999999999994</v>
      </c>
      <c r="BC60" s="38">
        <f t="shared" ref="BC60" si="285">SUM(BC61:BC75)</f>
        <v>109.58005726657589</v>
      </c>
      <c r="BD60" s="38">
        <f t="shared" ref="BD60" si="286">SUM(BD61:BD75)</f>
        <v>0</v>
      </c>
      <c r="BE60" s="38">
        <f t="shared" ref="BE60" si="287">SUM(BE61:BE75)</f>
        <v>0</v>
      </c>
      <c r="BF60" s="38">
        <f t="shared" ref="BF60" si="288">SUM(BF61:BF75)</f>
        <v>109.58005726657589</v>
      </c>
      <c r="BG60" s="38">
        <f t="shared" ref="BG60" si="289">SUM(BG61:BG75)</f>
        <v>0</v>
      </c>
      <c r="BH60" s="38">
        <f t="shared" ref="BH60" si="290">SUM(BH61:BH75)</f>
        <v>109.58005726657589</v>
      </c>
      <c r="BI60" s="38">
        <f t="shared" ref="BI60" si="291">SUM(BI61:BI75)</f>
        <v>0</v>
      </c>
      <c r="BJ60" s="38">
        <f t="shared" ref="BJ60" si="292">SUM(BJ61:BJ75)</f>
        <v>0</v>
      </c>
      <c r="BK60" s="38">
        <f t="shared" ref="BK60" si="293">SUM(BK61:BK75)</f>
        <v>109.58005726657589</v>
      </c>
      <c r="BL60" s="38">
        <f t="shared" ref="BL60" si="294">SUM(BL61:BL75)</f>
        <v>0</v>
      </c>
      <c r="BM60" s="38">
        <f t="shared" ref="BM60" si="295">SUM(BM61:BM75)</f>
        <v>91.335508192711302</v>
      </c>
      <c r="BN60" s="38">
        <f t="shared" ref="BN60" si="296">SUM(BN61:BN75)</f>
        <v>0</v>
      </c>
      <c r="BO60" s="38">
        <f t="shared" ref="BO60" si="297">SUM(BO61:BO75)</f>
        <v>0</v>
      </c>
      <c r="BP60" s="38">
        <f t="shared" ref="BP60" si="298">SUM(BP61:BP75)</f>
        <v>91.335508192711302</v>
      </c>
      <c r="BQ60" s="38">
        <f t="shared" ref="BQ60" si="299">SUM(BQ61:BQ75)</f>
        <v>0</v>
      </c>
      <c r="BR60" s="38">
        <f t="shared" ref="BR60" si="300">SUM(BR61:BR75)</f>
        <v>91.335508192711302</v>
      </c>
      <c r="BS60" s="38">
        <f t="shared" ref="BS60" si="301">SUM(BS61:BS75)</f>
        <v>0</v>
      </c>
      <c r="BT60" s="38">
        <f t="shared" ref="BT60" si="302">SUM(BT61:BT75)</f>
        <v>0</v>
      </c>
      <c r="BU60" s="38">
        <f t="shared" ref="BU60" si="303">SUM(BU61:BU75)</f>
        <v>91.335508192711302</v>
      </c>
      <c r="BV60" s="38">
        <f t="shared" ref="BV60" si="304">SUM(BV61:BV75)</f>
        <v>0</v>
      </c>
      <c r="BW60" s="38">
        <f t="shared" ref="BW60" si="305">SUM(BW61:BW75)</f>
        <v>123.49839499836291</v>
      </c>
      <c r="BX60" s="38">
        <f t="shared" ref="BX60" si="306">SUM(BX61:BX75)</f>
        <v>0</v>
      </c>
      <c r="BY60" s="38">
        <f t="shared" ref="BY60" si="307">SUM(BY61:BY75)</f>
        <v>0</v>
      </c>
      <c r="BZ60" s="38">
        <f t="shared" ref="BZ60" si="308">SUM(BZ61:BZ75)</f>
        <v>123.49839499836291</v>
      </c>
      <c r="CA60" s="38">
        <f t="shared" ref="CA60" si="309">SUM(CA61:CA75)</f>
        <v>0</v>
      </c>
      <c r="CB60" s="38">
        <f t="shared" ref="CB60" si="310">SUM(CB61:CB75)</f>
        <v>123.49839499836291</v>
      </c>
      <c r="CC60" s="38">
        <f t="shared" ref="CC60" si="311">SUM(CC61:CC75)</f>
        <v>0</v>
      </c>
      <c r="CD60" s="38">
        <f t="shared" ref="CD60" si="312">SUM(CD61:CD75)</f>
        <v>0</v>
      </c>
      <c r="CE60" s="38">
        <f t="shared" ref="CE60" si="313">SUM(CE61:CE75)</f>
        <v>123.49839499836291</v>
      </c>
      <c r="CF60" s="38">
        <f t="shared" ref="CF60" si="314">SUM(CF61:CF75)</f>
        <v>0</v>
      </c>
      <c r="CG60" s="38">
        <f t="shared" si="38"/>
        <v>463.7800212966327</v>
      </c>
      <c r="CH60" s="38">
        <f t="shared" ref="CH60" si="315">SUM(CH61:CH75)</f>
        <v>0</v>
      </c>
      <c r="CI60" s="38">
        <f t="shared" ref="CI60" si="316">SUM(CI61:CI75)</f>
        <v>0</v>
      </c>
      <c r="CJ60" s="38">
        <f t="shared" ref="CJ60" si="317">SUM(CJ61:CJ75)</f>
        <v>399.32255782443264</v>
      </c>
      <c r="CK60" s="38">
        <f t="shared" ref="CK60" si="318">SUM(CK61:CK75)</f>
        <v>64.457463472200004</v>
      </c>
      <c r="CL60" s="38">
        <f t="shared" si="39"/>
        <v>485.49211564889276</v>
      </c>
      <c r="CM60" s="38">
        <f t="shared" ref="CM60:CN60" si="319">SUM(CM61:CM75)</f>
        <v>0</v>
      </c>
      <c r="CN60" s="38">
        <f t="shared" si="319"/>
        <v>0</v>
      </c>
      <c r="CO60" s="38">
        <f t="shared" si="41"/>
        <v>481.43011564889275</v>
      </c>
      <c r="CP60" s="38">
        <f t="shared" si="42"/>
        <v>4.0619999999999994</v>
      </c>
      <c r="CQ60" s="35" t="s">
        <v>152</v>
      </c>
    </row>
    <row r="61" spans="1:95" s="18" customFormat="1" ht="77.25" customHeight="1" x14ac:dyDescent="0.25">
      <c r="A61" s="49" t="s">
        <v>154</v>
      </c>
      <c r="B61" s="39" t="s">
        <v>297</v>
      </c>
      <c r="C61" s="64" t="s">
        <v>306</v>
      </c>
      <c r="D61" s="35" t="s">
        <v>159</v>
      </c>
      <c r="E61" s="35">
        <v>2022</v>
      </c>
      <c r="F61" s="35">
        <v>2022</v>
      </c>
      <c r="G61" s="35">
        <f t="shared" ref="G61:G74" si="320">F61</f>
        <v>2022</v>
      </c>
      <c r="H61" s="38">
        <v>5.436981639561</v>
      </c>
      <c r="I61" s="38">
        <v>27.665703734964001</v>
      </c>
      <c r="J61" s="45" t="s">
        <v>196</v>
      </c>
      <c r="K61" s="38">
        <f t="shared" ref="K61:K66" si="321">H61</f>
        <v>5.436981639561</v>
      </c>
      <c r="L61" s="38">
        <f t="shared" ref="L61:L74" si="322">I61</f>
        <v>27.665703734964001</v>
      </c>
      <c r="M61" s="45" t="str">
        <f t="shared" ref="M61:M74" si="323">J61</f>
        <v>декабрь 2018 г.</v>
      </c>
      <c r="N61" s="35" t="s">
        <v>152</v>
      </c>
      <c r="O61" s="38">
        <v>0</v>
      </c>
      <c r="P61" s="38">
        <v>38.909513260800004</v>
      </c>
      <c r="Q61" s="38">
        <v>42.165500239977</v>
      </c>
      <c r="R61" s="38">
        <v>40.602104141760009</v>
      </c>
      <c r="S61" s="38">
        <v>44.721106402733277</v>
      </c>
      <c r="T61" s="38">
        <v>32.136492712379798</v>
      </c>
      <c r="U61" s="38">
        <f t="shared" ref="U61:U102" si="324">T61</f>
        <v>32.136492712379798</v>
      </c>
      <c r="V61" s="38">
        <v>0</v>
      </c>
      <c r="W61" s="38">
        <v>32.136492712379798</v>
      </c>
      <c r="X61" s="38">
        <f t="shared" ref="X61:X75" si="325">U61-AD61-AN61</f>
        <v>32.136492712379798</v>
      </c>
      <c r="Y61" s="38">
        <v>0</v>
      </c>
      <c r="Z61" s="38">
        <v>0</v>
      </c>
      <c r="AA61" s="38">
        <v>0</v>
      </c>
      <c r="AB61" s="38">
        <v>0</v>
      </c>
      <c r="AC61" s="38">
        <v>0</v>
      </c>
      <c r="AD61" s="38">
        <v>0</v>
      </c>
      <c r="AE61" s="38">
        <v>0</v>
      </c>
      <c r="AF61" s="38">
        <v>0</v>
      </c>
      <c r="AG61" s="38">
        <v>0</v>
      </c>
      <c r="AH61" s="38">
        <v>0</v>
      </c>
      <c r="AI61" s="43">
        <v>0</v>
      </c>
      <c r="AJ61" s="43">
        <v>0</v>
      </c>
      <c r="AK61" s="43">
        <v>0</v>
      </c>
      <c r="AL61" s="43">
        <v>0</v>
      </c>
      <c r="AM61" s="43">
        <v>0</v>
      </c>
      <c r="AN61" s="43">
        <v>0</v>
      </c>
      <c r="AO61" s="43">
        <v>0</v>
      </c>
      <c r="AP61" s="43">
        <v>0</v>
      </c>
      <c r="AQ61" s="43">
        <v>0</v>
      </c>
      <c r="AR61" s="43">
        <v>0</v>
      </c>
      <c r="AS61" s="43">
        <v>0</v>
      </c>
      <c r="AT61" s="43">
        <v>0</v>
      </c>
      <c r="AU61" s="43">
        <v>0</v>
      </c>
      <c r="AV61" s="43">
        <v>0</v>
      </c>
      <c r="AW61" s="43">
        <v>0</v>
      </c>
      <c r="AX61" s="38">
        <v>0</v>
      </c>
      <c r="AY61" s="38">
        <v>0</v>
      </c>
      <c r="AZ61" s="38">
        <v>0</v>
      </c>
      <c r="BA61" s="38">
        <v>0</v>
      </c>
      <c r="BB61" s="38">
        <v>0</v>
      </c>
      <c r="BC61" s="43">
        <f>BF61</f>
        <v>32.136492712379798</v>
      </c>
      <c r="BD61" s="43">
        <v>0</v>
      </c>
      <c r="BE61" s="43">
        <v>0</v>
      </c>
      <c r="BF61" s="43">
        <v>32.136492712379798</v>
      </c>
      <c r="BG61" s="43">
        <v>0</v>
      </c>
      <c r="BH61" s="43">
        <f>BC61</f>
        <v>32.136492712379798</v>
      </c>
      <c r="BI61" s="43">
        <v>0</v>
      </c>
      <c r="BJ61" s="43">
        <v>0</v>
      </c>
      <c r="BK61" s="43">
        <f>BF61</f>
        <v>32.136492712379798</v>
      </c>
      <c r="BL61" s="43">
        <v>0</v>
      </c>
      <c r="BM61" s="43">
        <v>0</v>
      </c>
      <c r="BN61" s="43">
        <v>0</v>
      </c>
      <c r="BO61" s="43">
        <v>0</v>
      </c>
      <c r="BP61" s="43">
        <v>0</v>
      </c>
      <c r="BQ61" s="43">
        <v>0</v>
      </c>
      <c r="BR61" s="43">
        <v>0</v>
      </c>
      <c r="BS61" s="43">
        <v>0</v>
      </c>
      <c r="BT61" s="43">
        <v>0</v>
      </c>
      <c r="BU61" s="43">
        <v>0</v>
      </c>
      <c r="BV61" s="43">
        <v>0</v>
      </c>
      <c r="BW61" s="43">
        <v>0</v>
      </c>
      <c r="BX61" s="43">
        <v>0</v>
      </c>
      <c r="BY61" s="43">
        <v>0</v>
      </c>
      <c r="BZ61" s="43">
        <v>0</v>
      </c>
      <c r="CA61" s="43">
        <v>0</v>
      </c>
      <c r="CB61" s="43">
        <v>0</v>
      </c>
      <c r="CC61" s="43">
        <v>0</v>
      </c>
      <c r="CD61" s="43">
        <v>0</v>
      </c>
      <c r="CE61" s="43">
        <v>0</v>
      </c>
      <c r="CF61" s="43">
        <v>0</v>
      </c>
      <c r="CG61" s="38">
        <f t="shared" si="38"/>
        <v>32.136492712379798</v>
      </c>
      <c r="CH61" s="38">
        <v>0</v>
      </c>
      <c r="CI61" s="38">
        <v>0</v>
      </c>
      <c r="CJ61" s="38">
        <v>32.136492712379798</v>
      </c>
      <c r="CK61" s="38">
        <v>0</v>
      </c>
      <c r="CL61" s="38">
        <f t="shared" si="39"/>
        <v>32.136492712379798</v>
      </c>
      <c r="CM61" s="38">
        <f t="shared" ref="CM61:CM75" si="326">BX61+BN61+AY61+AJ61+BI61</f>
        <v>0</v>
      </c>
      <c r="CN61" s="38">
        <f t="shared" ref="CN61:CN75" si="327">BY61+BO61+AZ61+AK61+BJ61</f>
        <v>0</v>
      </c>
      <c r="CO61" s="38">
        <f t="shared" si="41"/>
        <v>32.136492712379798</v>
      </c>
      <c r="CP61" s="38">
        <f t="shared" si="42"/>
        <v>0</v>
      </c>
      <c r="CQ61" s="48"/>
    </row>
    <row r="62" spans="1:95" s="18" customFormat="1" ht="75.75" customHeight="1" x14ac:dyDescent="0.25">
      <c r="A62" s="49" t="s">
        <v>155</v>
      </c>
      <c r="B62" s="39" t="s">
        <v>298</v>
      </c>
      <c r="C62" s="64" t="s">
        <v>307</v>
      </c>
      <c r="D62" s="35" t="s">
        <v>159</v>
      </c>
      <c r="E62" s="35">
        <v>2023</v>
      </c>
      <c r="F62" s="35">
        <v>2023</v>
      </c>
      <c r="G62" s="35">
        <f t="shared" si="320"/>
        <v>2023</v>
      </c>
      <c r="H62" s="38">
        <v>3.5545527261840002</v>
      </c>
      <c r="I62" s="38">
        <v>18.451895897694001</v>
      </c>
      <c r="J62" s="45" t="s">
        <v>196</v>
      </c>
      <c r="K62" s="38">
        <f t="shared" si="321"/>
        <v>3.5545527261840002</v>
      </c>
      <c r="L62" s="38">
        <f t="shared" si="322"/>
        <v>18.451895897694001</v>
      </c>
      <c r="M62" s="45" t="str">
        <f t="shared" si="323"/>
        <v>декабрь 2018 г.</v>
      </c>
      <c r="N62" s="35" t="s">
        <v>152</v>
      </c>
      <c r="O62" s="38">
        <v>0</v>
      </c>
      <c r="P62" s="38">
        <v>31.909051137600002</v>
      </c>
      <c r="Q62" s="38">
        <v>35.996980976125165</v>
      </c>
      <c r="R62" s="38">
        <v>33.297117048720004</v>
      </c>
      <c r="S62" s="38">
        <v>38.398769999095244</v>
      </c>
      <c r="T62" s="38">
        <v>21.433729780617298</v>
      </c>
      <c r="U62" s="38">
        <f t="shared" si="324"/>
        <v>21.433729780617298</v>
      </c>
      <c r="V62" s="38">
        <v>0</v>
      </c>
      <c r="W62" s="38">
        <v>21.433729780617298</v>
      </c>
      <c r="X62" s="38">
        <f t="shared" si="325"/>
        <v>21.433729780617298</v>
      </c>
      <c r="Y62" s="38">
        <v>0</v>
      </c>
      <c r="Z62" s="38">
        <v>0</v>
      </c>
      <c r="AA62" s="38">
        <v>0</v>
      </c>
      <c r="AB62" s="38">
        <v>0</v>
      </c>
      <c r="AC62" s="38">
        <v>0</v>
      </c>
      <c r="AD62" s="38">
        <v>0</v>
      </c>
      <c r="AE62" s="38">
        <v>0</v>
      </c>
      <c r="AF62" s="38">
        <v>0</v>
      </c>
      <c r="AG62" s="38">
        <v>0</v>
      </c>
      <c r="AH62" s="38">
        <v>0</v>
      </c>
      <c r="AI62" s="43">
        <v>0</v>
      </c>
      <c r="AJ62" s="43">
        <v>0</v>
      </c>
      <c r="AK62" s="43">
        <v>0</v>
      </c>
      <c r="AL62" s="43">
        <v>0</v>
      </c>
      <c r="AM62" s="43">
        <v>0</v>
      </c>
      <c r="AN62" s="43">
        <v>0</v>
      </c>
      <c r="AO62" s="43">
        <v>0</v>
      </c>
      <c r="AP62" s="43">
        <v>0</v>
      </c>
      <c r="AQ62" s="43">
        <v>0</v>
      </c>
      <c r="AR62" s="43">
        <v>0</v>
      </c>
      <c r="AS62" s="43">
        <v>0</v>
      </c>
      <c r="AT62" s="43">
        <v>0</v>
      </c>
      <c r="AU62" s="43">
        <v>0</v>
      </c>
      <c r="AV62" s="43">
        <v>0</v>
      </c>
      <c r="AW62" s="43">
        <v>0</v>
      </c>
      <c r="AX62" s="38">
        <v>0</v>
      </c>
      <c r="AY62" s="38">
        <v>0</v>
      </c>
      <c r="AZ62" s="38">
        <v>0</v>
      </c>
      <c r="BA62" s="38">
        <v>0</v>
      </c>
      <c r="BB62" s="38">
        <v>0</v>
      </c>
      <c r="BC62" s="43">
        <v>0</v>
      </c>
      <c r="BD62" s="43">
        <v>0</v>
      </c>
      <c r="BE62" s="43">
        <v>0</v>
      </c>
      <c r="BF62" s="43">
        <v>0</v>
      </c>
      <c r="BG62" s="43">
        <v>0</v>
      </c>
      <c r="BH62" s="43">
        <f t="shared" ref="BH62:BH75" si="328">BC62</f>
        <v>0</v>
      </c>
      <c r="BI62" s="43">
        <v>0</v>
      </c>
      <c r="BJ62" s="43">
        <v>0</v>
      </c>
      <c r="BK62" s="43">
        <f t="shared" ref="BK62:BK75" si="329">BF62</f>
        <v>0</v>
      </c>
      <c r="BL62" s="43">
        <v>0</v>
      </c>
      <c r="BM62" s="43">
        <f>BP62</f>
        <v>21.433729780617298</v>
      </c>
      <c r="BN62" s="43">
        <v>0</v>
      </c>
      <c r="BO62" s="43">
        <v>0</v>
      </c>
      <c r="BP62" s="43">
        <v>21.433729780617298</v>
      </c>
      <c r="BQ62" s="43">
        <v>0</v>
      </c>
      <c r="BR62" s="43">
        <f>BU62</f>
        <v>21.433729780617298</v>
      </c>
      <c r="BS62" s="43">
        <v>0</v>
      </c>
      <c r="BT62" s="43">
        <v>0</v>
      </c>
      <c r="BU62" s="43">
        <v>21.433729780617298</v>
      </c>
      <c r="BV62" s="43">
        <v>0</v>
      </c>
      <c r="BW62" s="43">
        <v>0</v>
      </c>
      <c r="BX62" s="43">
        <v>0</v>
      </c>
      <c r="BY62" s="43">
        <v>0</v>
      </c>
      <c r="BZ62" s="43">
        <v>0</v>
      </c>
      <c r="CA62" s="43">
        <v>0</v>
      </c>
      <c r="CB62" s="43">
        <v>0</v>
      </c>
      <c r="CC62" s="43">
        <v>0</v>
      </c>
      <c r="CD62" s="43">
        <v>0</v>
      </c>
      <c r="CE62" s="43">
        <v>0</v>
      </c>
      <c r="CF62" s="43">
        <v>0</v>
      </c>
      <c r="CG62" s="38">
        <f t="shared" si="38"/>
        <v>21.433729780617298</v>
      </c>
      <c r="CH62" s="38">
        <v>0</v>
      </c>
      <c r="CI62" s="38">
        <v>0</v>
      </c>
      <c r="CJ62" s="38">
        <v>21.433729780617298</v>
      </c>
      <c r="CK62" s="38">
        <v>0</v>
      </c>
      <c r="CL62" s="38">
        <f t="shared" si="39"/>
        <v>21.433729780617298</v>
      </c>
      <c r="CM62" s="38">
        <f t="shared" si="326"/>
        <v>0</v>
      </c>
      <c r="CN62" s="38">
        <f t="shared" si="327"/>
        <v>0</v>
      </c>
      <c r="CO62" s="38">
        <f t="shared" si="41"/>
        <v>21.433729780617298</v>
      </c>
      <c r="CP62" s="38">
        <f t="shared" si="42"/>
        <v>0</v>
      </c>
      <c r="CQ62" s="48"/>
    </row>
    <row r="63" spans="1:95" s="18" customFormat="1" ht="73.5" customHeight="1" x14ac:dyDescent="0.25">
      <c r="A63" s="49" t="s">
        <v>156</v>
      </c>
      <c r="B63" s="39" t="s">
        <v>299</v>
      </c>
      <c r="C63" s="64" t="s">
        <v>308</v>
      </c>
      <c r="D63" s="35" t="s">
        <v>159</v>
      </c>
      <c r="E63" s="35">
        <v>2024</v>
      </c>
      <c r="F63" s="35">
        <v>2024</v>
      </c>
      <c r="G63" s="35">
        <f t="shared" si="320"/>
        <v>2024</v>
      </c>
      <c r="H63" s="38">
        <v>4.8821519449500004</v>
      </c>
      <c r="I63" s="38">
        <v>15.085871319923999</v>
      </c>
      <c r="J63" s="45" t="s">
        <v>196</v>
      </c>
      <c r="K63" s="38">
        <f t="shared" si="321"/>
        <v>4.8821519449500004</v>
      </c>
      <c r="L63" s="38">
        <f t="shared" si="322"/>
        <v>15.085871319923999</v>
      </c>
      <c r="M63" s="45" t="str">
        <f t="shared" si="323"/>
        <v>декабрь 2018 г.</v>
      </c>
      <c r="N63" s="35" t="s">
        <v>152</v>
      </c>
      <c r="O63" s="38">
        <v>0</v>
      </c>
      <c r="P63" s="38">
        <v>28.891539331200001</v>
      </c>
      <c r="Q63" s="38">
        <v>33.961791312860903</v>
      </c>
      <c r="R63" s="38">
        <v>30.148341380640005</v>
      </c>
      <c r="S63" s="38">
        <v>36.401626254993651</v>
      </c>
      <c r="T63" s="38">
        <v>18.277275695108901</v>
      </c>
      <c r="U63" s="38">
        <f t="shared" si="324"/>
        <v>18.277275695108901</v>
      </c>
      <c r="V63" s="38">
        <v>0</v>
      </c>
      <c r="W63" s="38">
        <v>18.277275695108901</v>
      </c>
      <c r="X63" s="38">
        <f t="shared" si="325"/>
        <v>18.277275695108901</v>
      </c>
      <c r="Y63" s="38">
        <v>0</v>
      </c>
      <c r="Z63" s="38">
        <v>0</v>
      </c>
      <c r="AA63" s="38">
        <v>0</v>
      </c>
      <c r="AB63" s="38">
        <v>0</v>
      </c>
      <c r="AC63" s="38">
        <v>0</v>
      </c>
      <c r="AD63" s="38">
        <v>0</v>
      </c>
      <c r="AE63" s="38">
        <v>0</v>
      </c>
      <c r="AF63" s="38">
        <v>0</v>
      </c>
      <c r="AG63" s="38">
        <v>0</v>
      </c>
      <c r="AH63" s="38">
        <v>0</v>
      </c>
      <c r="AI63" s="43">
        <v>0</v>
      </c>
      <c r="AJ63" s="43">
        <v>0</v>
      </c>
      <c r="AK63" s="43">
        <v>0</v>
      </c>
      <c r="AL63" s="43">
        <v>0</v>
      </c>
      <c r="AM63" s="43">
        <v>0</v>
      </c>
      <c r="AN63" s="43">
        <v>0</v>
      </c>
      <c r="AO63" s="43">
        <v>0</v>
      </c>
      <c r="AP63" s="43">
        <v>0</v>
      </c>
      <c r="AQ63" s="43">
        <v>0</v>
      </c>
      <c r="AR63" s="43">
        <v>0</v>
      </c>
      <c r="AS63" s="43">
        <v>0</v>
      </c>
      <c r="AT63" s="43">
        <v>0</v>
      </c>
      <c r="AU63" s="43">
        <v>0</v>
      </c>
      <c r="AV63" s="43">
        <v>0</v>
      </c>
      <c r="AW63" s="43">
        <v>0</v>
      </c>
      <c r="AX63" s="38">
        <v>0</v>
      </c>
      <c r="AY63" s="38">
        <v>0</v>
      </c>
      <c r="AZ63" s="38">
        <v>0</v>
      </c>
      <c r="BA63" s="38">
        <v>0</v>
      </c>
      <c r="BB63" s="38">
        <v>0</v>
      </c>
      <c r="BC63" s="43">
        <f>BF63</f>
        <v>0</v>
      </c>
      <c r="BD63" s="43">
        <v>0</v>
      </c>
      <c r="BE63" s="43">
        <v>0</v>
      </c>
      <c r="BF63" s="43">
        <v>0</v>
      </c>
      <c r="BG63" s="43">
        <v>0</v>
      </c>
      <c r="BH63" s="43">
        <f t="shared" si="328"/>
        <v>0</v>
      </c>
      <c r="BI63" s="43">
        <v>0</v>
      </c>
      <c r="BJ63" s="43">
        <v>0</v>
      </c>
      <c r="BK63" s="43">
        <f t="shared" si="329"/>
        <v>0</v>
      </c>
      <c r="BL63" s="43">
        <v>0</v>
      </c>
      <c r="BM63" s="43">
        <v>0</v>
      </c>
      <c r="BN63" s="43">
        <v>0</v>
      </c>
      <c r="BO63" s="43">
        <v>0</v>
      </c>
      <c r="BP63" s="43">
        <v>0</v>
      </c>
      <c r="BQ63" s="43">
        <v>0</v>
      </c>
      <c r="BR63" s="43">
        <v>0</v>
      </c>
      <c r="BS63" s="43">
        <v>0</v>
      </c>
      <c r="BT63" s="43">
        <v>0</v>
      </c>
      <c r="BU63" s="43">
        <v>0</v>
      </c>
      <c r="BV63" s="43">
        <v>0</v>
      </c>
      <c r="BW63" s="43">
        <f>BZ63</f>
        <v>18.277275695108901</v>
      </c>
      <c r="BX63" s="43">
        <v>0</v>
      </c>
      <c r="BY63" s="43">
        <v>0</v>
      </c>
      <c r="BZ63" s="43">
        <v>18.277275695108901</v>
      </c>
      <c r="CA63" s="43">
        <v>0</v>
      </c>
      <c r="CB63" s="43">
        <f>CE63</f>
        <v>18.277275695108901</v>
      </c>
      <c r="CC63" s="43">
        <v>0</v>
      </c>
      <c r="CD63" s="43">
        <v>0</v>
      </c>
      <c r="CE63" s="43">
        <v>18.277275695108901</v>
      </c>
      <c r="CF63" s="43">
        <v>0</v>
      </c>
      <c r="CG63" s="38">
        <f t="shared" si="38"/>
        <v>18.277275695108901</v>
      </c>
      <c r="CH63" s="38">
        <v>0</v>
      </c>
      <c r="CI63" s="38">
        <v>0</v>
      </c>
      <c r="CJ63" s="38">
        <v>18.277275695108901</v>
      </c>
      <c r="CK63" s="38">
        <v>0</v>
      </c>
      <c r="CL63" s="38">
        <f t="shared" si="39"/>
        <v>18.277275695108901</v>
      </c>
      <c r="CM63" s="38">
        <f t="shared" si="326"/>
        <v>0</v>
      </c>
      <c r="CN63" s="38">
        <f t="shared" si="327"/>
        <v>0</v>
      </c>
      <c r="CO63" s="38">
        <f t="shared" si="41"/>
        <v>18.277275695108901</v>
      </c>
      <c r="CP63" s="38">
        <f t="shared" si="42"/>
        <v>0</v>
      </c>
      <c r="CQ63" s="48"/>
    </row>
    <row r="64" spans="1:95" s="18" customFormat="1" ht="68.25" customHeight="1" x14ac:dyDescent="0.25">
      <c r="A64" s="49" t="s">
        <v>166</v>
      </c>
      <c r="B64" s="39" t="s">
        <v>182</v>
      </c>
      <c r="C64" s="64" t="s">
        <v>273</v>
      </c>
      <c r="D64" s="35" t="s">
        <v>159</v>
      </c>
      <c r="E64" s="35">
        <v>2023</v>
      </c>
      <c r="F64" s="35">
        <v>2023</v>
      </c>
      <c r="G64" s="35">
        <f t="shared" si="320"/>
        <v>2023</v>
      </c>
      <c r="H64" s="38">
        <v>4.8821519449500004</v>
      </c>
      <c r="I64" s="38">
        <v>15.085871319923999</v>
      </c>
      <c r="J64" s="45" t="s">
        <v>196</v>
      </c>
      <c r="K64" s="38">
        <f t="shared" si="321"/>
        <v>4.8821519449500004</v>
      </c>
      <c r="L64" s="38">
        <f t="shared" si="322"/>
        <v>15.085871319923999</v>
      </c>
      <c r="M64" s="45" t="str">
        <f t="shared" si="323"/>
        <v>декабрь 2018 г.</v>
      </c>
      <c r="N64" s="35" t="s">
        <v>152</v>
      </c>
      <c r="O64" s="38">
        <v>0</v>
      </c>
      <c r="P64" s="38">
        <v>28.891539331200001</v>
      </c>
      <c r="Q64" s="38">
        <v>32.592889935567079</v>
      </c>
      <c r="R64" s="38">
        <v>30.148341380640005</v>
      </c>
      <c r="S64" s="38">
        <v>34.767551341923259</v>
      </c>
      <c r="T64" s="38">
        <v>19.081475825693602</v>
      </c>
      <c r="U64" s="38">
        <f t="shared" si="324"/>
        <v>19.081475825693602</v>
      </c>
      <c r="V64" s="38">
        <v>0</v>
      </c>
      <c r="W64" s="38">
        <v>19.081475825693602</v>
      </c>
      <c r="X64" s="38">
        <f t="shared" si="325"/>
        <v>19.081475825693602</v>
      </c>
      <c r="Y64" s="38">
        <v>0</v>
      </c>
      <c r="Z64" s="38">
        <v>0</v>
      </c>
      <c r="AA64" s="38">
        <v>0</v>
      </c>
      <c r="AB64" s="38">
        <v>0</v>
      </c>
      <c r="AC64" s="38">
        <v>0</v>
      </c>
      <c r="AD64" s="38">
        <v>0</v>
      </c>
      <c r="AE64" s="38">
        <v>0</v>
      </c>
      <c r="AF64" s="38">
        <v>0</v>
      </c>
      <c r="AG64" s="38">
        <v>0</v>
      </c>
      <c r="AH64" s="38">
        <v>0</v>
      </c>
      <c r="AI64" s="43">
        <v>0</v>
      </c>
      <c r="AJ64" s="43">
        <v>0</v>
      </c>
      <c r="AK64" s="43">
        <v>0</v>
      </c>
      <c r="AL64" s="43">
        <v>0</v>
      </c>
      <c r="AM64" s="43">
        <v>0</v>
      </c>
      <c r="AN64" s="43">
        <v>0</v>
      </c>
      <c r="AO64" s="43">
        <v>0</v>
      </c>
      <c r="AP64" s="43">
        <v>0</v>
      </c>
      <c r="AQ64" s="43">
        <v>0</v>
      </c>
      <c r="AR64" s="43">
        <v>0</v>
      </c>
      <c r="AS64" s="43">
        <v>0</v>
      </c>
      <c r="AT64" s="43">
        <v>0</v>
      </c>
      <c r="AU64" s="43">
        <v>0</v>
      </c>
      <c r="AV64" s="43">
        <v>0</v>
      </c>
      <c r="AW64" s="43">
        <v>0</v>
      </c>
      <c r="AX64" s="38">
        <v>0</v>
      </c>
      <c r="AY64" s="38">
        <v>0</v>
      </c>
      <c r="AZ64" s="38">
        <v>0</v>
      </c>
      <c r="BA64" s="38">
        <v>0</v>
      </c>
      <c r="BB64" s="38">
        <v>0</v>
      </c>
      <c r="BC64" s="43">
        <v>0</v>
      </c>
      <c r="BD64" s="43">
        <v>0</v>
      </c>
      <c r="BE64" s="43">
        <v>0</v>
      </c>
      <c r="BF64" s="43">
        <v>0</v>
      </c>
      <c r="BG64" s="43">
        <v>0</v>
      </c>
      <c r="BH64" s="43">
        <f t="shared" si="328"/>
        <v>0</v>
      </c>
      <c r="BI64" s="43">
        <v>0</v>
      </c>
      <c r="BJ64" s="43">
        <v>0</v>
      </c>
      <c r="BK64" s="43">
        <f t="shared" si="329"/>
        <v>0</v>
      </c>
      <c r="BL64" s="43">
        <v>0</v>
      </c>
      <c r="BM64" s="43">
        <f>BP64</f>
        <v>19.081475825693602</v>
      </c>
      <c r="BN64" s="43">
        <v>0</v>
      </c>
      <c r="BO64" s="43">
        <v>0</v>
      </c>
      <c r="BP64" s="43">
        <f>T64</f>
        <v>19.081475825693602</v>
      </c>
      <c r="BQ64" s="43">
        <v>0</v>
      </c>
      <c r="BR64" s="43">
        <f>BU64</f>
        <v>19.081475825693602</v>
      </c>
      <c r="BS64" s="43">
        <v>0</v>
      </c>
      <c r="BT64" s="43">
        <v>0</v>
      </c>
      <c r="BU64" s="43">
        <f>W64</f>
        <v>19.081475825693602</v>
      </c>
      <c r="BV64" s="43">
        <v>0</v>
      </c>
      <c r="BW64" s="43">
        <v>0</v>
      </c>
      <c r="BX64" s="43">
        <v>0</v>
      </c>
      <c r="BY64" s="43">
        <v>0</v>
      </c>
      <c r="BZ64" s="43">
        <v>0</v>
      </c>
      <c r="CA64" s="43">
        <v>0</v>
      </c>
      <c r="CB64" s="43">
        <v>0</v>
      </c>
      <c r="CC64" s="43">
        <v>0</v>
      </c>
      <c r="CD64" s="43">
        <v>0</v>
      </c>
      <c r="CE64" s="43">
        <v>0</v>
      </c>
      <c r="CF64" s="43">
        <v>0</v>
      </c>
      <c r="CG64" s="38">
        <f t="shared" ref="CG64:CG95" si="330">AI64+AS64+BC64+BM64+BW64</f>
        <v>19.081475825693602</v>
      </c>
      <c r="CH64" s="38">
        <v>0</v>
      </c>
      <c r="CI64" s="38">
        <v>0</v>
      </c>
      <c r="CJ64" s="38">
        <v>19.081475825693602</v>
      </c>
      <c r="CK64" s="38">
        <v>0</v>
      </c>
      <c r="CL64" s="38">
        <f t="shared" si="39"/>
        <v>19.081475825693602</v>
      </c>
      <c r="CM64" s="38">
        <f t="shared" si="326"/>
        <v>0</v>
      </c>
      <c r="CN64" s="38">
        <f t="shared" si="327"/>
        <v>0</v>
      </c>
      <c r="CO64" s="38">
        <f t="shared" ref="CO64:CO95" si="331">AQ64+BA64+BK64+BU64+CE64</f>
        <v>19.081475825693602</v>
      </c>
      <c r="CP64" s="38">
        <f t="shared" ref="CP64:CP95" si="332">AR64+BB64+BL64+BV64+CF64</f>
        <v>0</v>
      </c>
      <c r="CQ64" s="48"/>
    </row>
    <row r="65" spans="1:95" s="18" customFormat="1" ht="74.25" customHeight="1" x14ac:dyDescent="0.25">
      <c r="A65" s="49" t="s">
        <v>167</v>
      </c>
      <c r="B65" s="39" t="s">
        <v>184</v>
      </c>
      <c r="C65" s="64" t="s">
        <v>294</v>
      </c>
      <c r="D65" s="35" t="s">
        <v>159</v>
      </c>
      <c r="E65" s="35">
        <v>2023</v>
      </c>
      <c r="F65" s="35">
        <v>2023</v>
      </c>
      <c r="G65" s="35">
        <f t="shared" si="320"/>
        <v>2023</v>
      </c>
      <c r="H65" s="38">
        <v>4.8821519449500004</v>
      </c>
      <c r="I65" s="38">
        <v>15.085871319923999</v>
      </c>
      <c r="J65" s="45" t="s">
        <v>196</v>
      </c>
      <c r="K65" s="38">
        <f t="shared" si="321"/>
        <v>4.8821519449500004</v>
      </c>
      <c r="L65" s="38">
        <f t="shared" si="322"/>
        <v>15.085871319923999</v>
      </c>
      <c r="M65" s="45" t="str">
        <f t="shared" si="323"/>
        <v>декабрь 2018 г.</v>
      </c>
      <c r="N65" s="35" t="s">
        <v>152</v>
      </c>
      <c r="O65" s="38">
        <v>0</v>
      </c>
      <c r="P65" s="38">
        <v>28.891539331200001</v>
      </c>
      <c r="Q65" s="38">
        <v>32.592889935567079</v>
      </c>
      <c r="R65" s="38">
        <v>30.148341380640005</v>
      </c>
      <c r="S65" s="38">
        <v>34.767551341923259</v>
      </c>
      <c r="T65" s="38">
        <v>19.081475825693602</v>
      </c>
      <c r="U65" s="38">
        <f t="shared" si="324"/>
        <v>19.081475825693602</v>
      </c>
      <c r="V65" s="38">
        <v>0</v>
      </c>
      <c r="W65" s="38">
        <v>19.081475825693602</v>
      </c>
      <c r="X65" s="38">
        <f t="shared" si="325"/>
        <v>19.081475825693602</v>
      </c>
      <c r="Y65" s="38">
        <v>0</v>
      </c>
      <c r="Z65" s="38">
        <v>0</v>
      </c>
      <c r="AA65" s="38">
        <v>0</v>
      </c>
      <c r="AB65" s="38">
        <v>0</v>
      </c>
      <c r="AC65" s="38">
        <v>0</v>
      </c>
      <c r="AD65" s="38">
        <v>0</v>
      </c>
      <c r="AE65" s="38">
        <v>0</v>
      </c>
      <c r="AF65" s="38">
        <v>0</v>
      </c>
      <c r="AG65" s="38">
        <v>0</v>
      </c>
      <c r="AH65" s="38">
        <v>0</v>
      </c>
      <c r="AI65" s="43">
        <v>0</v>
      </c>
      <c r="AJ65" s="43">
        <v>0</v>
      </c>
      <c r="AK65" s="43">
        <v>0</v>
      </c>
      <c r="AL65" s="43">
        <v>0</v>
      </c>
      <c r="AM65" s="43">
        <v>0</v>
      </c>
      <c r="AN65" s="43">
        <v>0</v>
      </c>
      <c r="AO65" s="43">
        <v>0</v>
      </c>
      <c r="AP65" s="43">
        <v>0</v>
      </c>
      <c r="AQ65" s="43">
        <v>0</v>
      </c>
      <c r="AR65" s="43">
        <v>0</v>
      </c>
      <c r="AS65" s="43">
        <v>0</v>
      </c>
      <c r="AT65" s="43">
        <v>0</v>
      </c>
      <c r="AU65" s="43">
        <v>0</v>
      </c>
      <c r="AV65" s="43">
        <v>0</v>
      </c>
      <c r="AW65" s="43">
        <v>0</v>
      </c>
      <c r="AX65" s="38">
        <v>0</v>
      </c>
      <c r="AY65" s="38">
        <v>0</v>
      </c>
      <c r="AZ65" s="38">
        <v>0</v>
      </c>
      <c r="BA65" s="38">
        <v>0</v>
      </c>
      <c r="BB65" s="38">
        <v>0</v>
      </c>
      <c r="BC65" s="43">
        <v>0</v>
      </c>
      <c r="BD65" s="43">
        <v>0</v>
      </c>
      <c r="BE65" s="43">
        <v>0</v>
      </c>
      <c r="BF65" s="43">
        <v>0</v>
      </c>
      <c r="BG65" s="43">
        <v>0</v>
      </c>
      <c r="BH65" s="43">
        <f t="shared" si="328"/>
        <v>0</v>
      </c>
      <c r="BI65" s="43">
        <v>0</v>
      </c>
      <c r="BJ65" s="43">
        <v>0</v>
      </c>
      <c r="BK65" s="43">
        <f t="shared" si="329"/>
        <v>0</v>
      </c>
      <c r="BL65" s="43">
        <v>0</v>
      </c>
      <c r="BM65" s="43">
        <f>BP65</f>
        <v>19.081475825693602</v>
      </c>
      <c r="BN65" s="43">
        <v>0</v>
      </c>
      <c r="BO65" s="43">
        <v>0</v>
      </c>
      <c r="BP65" s="43">
        <f>T65</f>
        <v>19.081475825693602</v>
      </c>
      <c r="BQ65" s="43">
        <v>0</v>
      </c>
      <c r="BR65" s="43">
        <f>BU65</f>
        <v>19.081475825693602</v>
      </c>
      <c r="BS65" s="43">
        <v>0</v>
      </c>
      <c r="BT65" s="43">
        <v>0</v>
      </c>
      <c r="BU65" s="43">
        <f>W65</f>
        <v>19.081475825693602</v>
      </c>
      <c r="BV65" s="43">
        <v>0</v>
      </c>
      <c r="BW65" s="43">
        <v>0</v>
      </c>
      <c r="BX65" s="43">
        <v>0</v>
      </c>
      <c r="BY65" s="43">
        <v>0</v>
      </c>
      <c r="BZ65" s="43">
        <v>0</v>
      </c>
      <c r="CA65" s="43">
        <v>0</v>
      </c>
      <c r="CB65" s="43">
        <v>0</v>
      </c>
      <c r="CC65" s="43">
        <v>0</v>
      </c>
      <c r="CD65" s="43">
        <v>0</v>
      </c>
      <c r="CE65" s="43">
        <v>0</v>
      </c>
      <c r="CF65" s="43">
        <v>0</v>
      </c>
      <c r="CG65" s="38">
        <f t="shared" si="330"/>
        <v>19.081475825693602</v>
      </c>
      <c r="CH65" s="38">
        <v>0</v>
      </c>
      <c r="CI65" s="38">
        <v>0</v>
      </c>
      <c r="CJ65" s="38">
        <v>19.081475825693602</v>
      </c>
      <c r="CK65" s="38">
        <v>0</v>
      </c>
      <c r="CL65" s="38">
        <f t="shared" si="39"/>
        <v>19.081475825693602</v>
      </c>
      <c r="CM65" s="38">
        <f t="shared" si="326"/>
        <v>0</v>
      </c>
      <c r="CN65" s="38">
        <f t="shared" si="327"/>
        <v>0</v>
      </c>
      <c r="CO65" s="38">
        <f t="shared" si="331"/>
        <v>19.081475825693602</v>
      </c>
      <c r="CP65" s="38">
        <f t="shared" si="332"/>
        <v>0</v>
      </c>
      <c r="CQ65" s="48"/>
    </row>
    <row r="66" spans="1:95" s="18" customFormat="1" ht="78" customHeight="1" x14ac:dyDescent="0.25">
      <c r="A66" s="49" t="s">
        <v>168</v>
      </c>
      <c r="B66" s="39" t="s">
        <v>186</v>
      </c>
      <c r="C66" s="64" t="s">
        <v>296</v>
      </c>
      <c r="D66" s="35" t="s">
        <v>159</v>
      </c>
      <c r="E66" s="35">
        <v>2024</v>
      </c>
      <c r="F66" s="35">
        <v>2024</v>
      </c>
      <c r="G66" s="35">
        <f t="shared" si="320"/>
        <v>2024</v>
      </c>
      <c r="H66" s="38">
        <v>5.436981639561</v>
      </c>
      <c r="I66" s="38">
        <v>27.665703734964001</v>
      </c>
      <c r="J66" s="45" t="s">
        <v>196</v>
      </c>
      <c r="K66" s="38">
        <f t="shared" si="321"/>
        <v>5.436981639561</v>
      </c>
      <c r="L66" s="38">
        <f t="shared" si="322"/>
        <v>27.665703734964001</v>
      </c>
      <c r="M66" s="45" t="str">
        <f t="shared" si="323"/>
        <v>декабрь 2018 г.</v>
      </c>
      <c r="N66" s="35" t="s">
        <v>152</v>
      </c>
      <c r="O66" s="38">
        <v>0</v>
      </c>
      <c r="P66" s="38">
        <v>38.909513260800004</v>
      </c>
      <c r="Q66" s="38">
        <v>45.737845751308335</v>
      </c>
      <c r="R66" s="38">
        <v>40.602104141760009</v>
      </c>
      <c r="S66" s="38">
        <v>49.023679328633833</v>
      </c>
      <c r="T66" s="38">
        <v>36.532869294761703</v>
      </c>
      <c r="U66" s="38">
        <f t="shared" si="324"/>
        <v>36.532869294761703</v>
      </c>
      <c r="V66" s="38">
        <v>0</v>
      </c>
      <c r="W66" s="38">
        <v>36.532869294761703</v>
      </c>
      <c r="X66" s="38">
        <f t="shared" si="325"/>
        <v>36.532869294761703</v>
      </c>
      <c r="Y66" s="38">
        <v>0</v>
      </c>
      <c r="Z66" s="38">
        <v>0</v>
      </c>
      <c r="AA66" s="38">
        <v>0</v>
      </c>
      <c r="AB66" s="38">
        <v>0</v>
      </c>
      <c r="AC66" s="38">
        <v>0</v>
      </c>
      <c r="AD66" s="38">
        <v>0</v>
      </c>
      <c r="AE66" s="38">
        <v>0</v>
      </c>
      <c r="AF66" s="38">
        <v>0</v>
      </c>
      <c r="AG66" s="38">
        <v>0</v>
      </c>
      <c r="AH66" s="38">
        <v>0</v>
      </c>
      <c r="AI66" s="43">
        <v>0</v>
      </c>
      <c r="AJ66" s="43">
        <v>0</v>
      </c>
      <c r="AK66" s="43">
        <v>0</v>
      </c>
      <c r="AL66" s="43">
        <v>0</v>
      </c>
      <c r="AM66" s="43">
        <v>0</v>
      </c>
      <c r="AN66" s="43">
        <v>0</v>
      </c>
      <c r="AO66" s="43">
        <v>0</v>
      </c>
      <c r="AP66" s="43">
        <v>0</v>
      </c>
      <c r="AQ66" s="43">
        <v>0</v>
      </c>
      <c r="AR66" s="43">
        <v>0</v>
      </c>
      <c r="AS66" s="38">
        <v>0</v>
      </c>
      <c r="AT66" s="38">
        <v>0</v>
      </c>
      <c r="AU66" s="38">
        <v>0</v>
      </c>
      <c r="AV66" s="38">
        <v>0</v>
      </c>
      <c r="AW66" s="38">
        <v>0</v>
      </c>
      <c r="AX66" s="38">
        <v>0</v>
      </c>
      <c r="AY66" s="38">
        <v>0</v>
      </c>
      <c r="AZ66" s="38">
        <v>0</v>
      </c>
      <c r="BA66" s="38">
        <v>0</v>
      </c>
      <c r="BB66" s="38">
        <v>0</v>
      </c>
      <c r="BC66" s="38">
        <v>0</v>
      </c>
      <c r="BD66" s="38">
        <v>0</v>
      </c>
      <c r="BE66" s="38">
        <v>0</v>
      </c>
      <c r="BF66" s="38">
        <v>0</v>
      </c>
      <c r="BG66" s="38">
        <v>0</v>
      </c>
      <c r="BH66" s="43">
        <f t="shared" si="328"/>
        <v>0</v>
      </c>
      <c r="BI66" s="43">
        <v>0</v>
      </c>
      <c r="BJ66" s="43">
        <v>0</v>
      </c>
      <c r="BK66" s="43">
        <f t="shared" si="329"/>
        <v>0</v>
      </c>
      <c r="BL66" s="43">
        <v>0</v>
      </c>
      <c r="BM66" s="38">
        <v>0</v>
      </c>
      <c r="BN66" s="38">
        <v>0</v>
      </c>
      <c r="BO66" s="38">
        <v>0</v>
      </c>
      <c r="BP66" s="38">
        <v>0</v>
      </c>
      <c r="BQ66" s="38">
        <v>0</v>
      </c>
      <c r="BR66" s="38">
        <v>0</v>
      </c>
      <c r="BS66" s="38">
        <v>0</v>
      </c>
      <c r="BT66" s="38">
        <v>0</v>
      </c>
      <c r="BU66" s="38">
        <v>0</v>
      </c>
      <c r="BV66" s="38">
        <v>0</v>
      </c>
      <c r="BW66" s="38">
        <f>BZ66</f>
        <v>36.532869294761703</v>
      </c>
      <c r="BX66" s="43">
        <v>0</v>
      </c>
      <c r="BY66" s="43">
        <v>0</v>
      </c>
      <c r="BZ66" s="38">
        <f>T66</f>
        <v>36.532869294761703</v>
      </c>
      <c r="CA66" s="43">
        <v>0</v>
      </c>
      <c r="CB66" s="38">
        <f>CE66</f>
        <v>36.532869294761703</v>
      </c>
      <c r="CC66" s="43">
        <v>0</v>
      </c>
      <c r="CD66" s="43">
        <v>0</v>
      </c>
      <c r="CE66" s="38">
        <f>W66</f>
        <v>36.532869294761703</v>
      </c>
      <c r="CF66" s="43">
        <v>0</v>
      </c>
      <c r="CG66" s="38">
        <f t="shared" si="330"/>
        <v>36.532869294761703</v>
      </c>
      <c r="CH66" s="38">
        <v>0</v>
      </c>
      <c r="CI66" s="38">
        <v>0</v>
      </c>
      <c r="CJ66" s="38">
        <v>36.532869294761703</v>
      </c>
      <c r="CK66" s="38">
        <v>0</v>
      </c>
      <c r="CL66" s="38">
        <f t="shared" si="39"/>
        <v>36.532869294761703</v>
      </c>
      <c r="CM66" s="38">
        <f t="shared" si="326"/>
        <v>0</v>
      </c>
      <c r="CN66" s="38">
        <f t="shared" si="327"/>
        <v>0</v>
      </c>
      <c r="CO66" s="38">
        <f t="shared" si="331"/>
        <v>36.532869294761703</v>
      </c>
      <c r="CP66" s="38">
        <f t="shared" si="332"/>
        <v>0</v>
      </c>
      <c r="CQ66" s="48"/>
    </row>
    <row r="67" spans="1:95" s="18" customFormat="1" ht="63" x14ac:dyDescent="0.25">
      <c r="A67" s="49" t="s">
        <v>176</v>
      </c>
      <c r="B67" s="39" t="s">
        <v>272</v>
      </c>
      <c r="C67" s="64" t="s">
        <v>295</v>
      </c>
      <c r="D67" s="35" t="s">
        <v>385</v>
      </c>
      <c r="E67" s="35">
        <v>2019</v>
      </c>
      <c r="F67" s="35">
        <v>2020</v>
      </c>
      <c r="G67" s="35">
        <f t="shared" si="320"/>
        <v>2020</v>
      </c>
      <c r="H67" s="38">
        <v>1.1013540967984301</v>
      </c>
      <c r="I67" s="38">
        <v>6.1932404210942522</v>
      </c>
      <c r="J67" s="45" t="s">
        <v>196</v>
      </c>
      <c r="K67" s="38">
        <v>1.1013540967984301</v>
      </c>
      <c r="L67" s="38">
        <f t="shared" si="322"/>
        <v>6.1932404210942522</v>
      </c>
      <c r="M67" s="45" t="str">
        <f t="shared" si="323"/>
        <v>декабрь 2018 г.</v>
      </c>
      <c r="N67" s="35" t="s">
        <v>152</v>
      </c>
      <c r="O67" s="38">
        <v>0</v>
      </c>
      <c r="P67" s="38">
        <v>25.947313334399993</v>
      </c>
      <c r="Q67" s="38">
        <v>25.947313334399993</v>
      </c>
      <c r="R67" s="38">
        <v>32.171745304584</v>
      </c>
      <c r="S67" s="38">
        <v>32.171745304584</v>
      </c>
      <c r="T67" s="38">
        <v>5.9857429992000002</v>
      </c>
      <c r="U67" s="38">
        <f>AD67+AN67</f>
        <v>8.0191877399999996</v>
      </c>
      <c r="V67" s="38">
        <v>0</v>
      </c>
      <c r="W67" s="38">
        <v>0</v>
      </c>
      <c r="X67" s="38">
        <f t="shared" si="325"/>
        <v>0</v>
      </c>
      <c r="Y67" s="38">
        <v>1.7799959999999999</v>
      </c>
      <c r="Z67" s="38">
        <v>0</v>
      </c>
      <c r="AA67" s="38">
        <v>0</v>
      </c>
      <c r="AB67" s="38">
        <v>1.7799959999999999</v>
      </c>
      <c r="AC67" s="38">
        <v>0</v>
      </c>
      <c r="AD67" s="38">
        <v>1.2999999959999999</v>
      </c>
      <c r="AE67" s="38">
        <v>0</v>
      </c>
      <c r="AF67" s="38">
        <v>0</v>
      </c>
      <c r="AG67" s="38">
        <v>1.2999999959999999</v>
      </c>
      <c r="AH67" s="38">
        <v>0</v>
      </c>
      <c r="AI67" s="43">
        <v>4.6857469992</v>
      </c>
      <c r="AJ67" s="43">
        <v>0</v>
      </c>
      <c r="AK67" s="43">
        <v>0</v>
      </c>
      <c r="AL67" s="43">
        <v>4.6857469992</v>
      </c>
      <c r="AM67" s="43">
        <v>0</v>
      </c>
      <c r="AN67" s="43">
        <f>AQ67</f>
        <v>6.7191877440000001</v>
      </c>
      <c r="AO67" s="43">
        <v>0</v>
      </c>
      <c r="AP67" s="43">
        <v>0</v>
      </c>
      <c r="AQ67" s="43">
        <v>6.7191877440000001</v>
      </c>
      <c r="AR67" s="43">
        <v>0</v>
      </c>
      <c r="AS67" s="43">
        <v>0</v>
      </c>
      <c r="AT67" s="43">
        <v>0</v>
      </c>
      <c r="AU67" s="43">
        <v>0</v>
      </c>
      <c r="AV67" s="43">
        <v>0</v>
      </c>
      <c r="AW67" s="43">
        <v>0</v>
      </c>
      <c r="AX67" s="38">
        <v>0</v>
      </c>
      <c r="AY67" s="38">
        <v>0</v>
      </c>
      <c r="AZ67" s="38">
        <v>0</v>
      </c>
      <c r="BA67" s="38">
        <v>0</v>
      </c>
      <c r="BB67" s="38">
        <v>0</v>
      </c>
      <c r="BC67" s="43">
        <v>0</v>
      </c>
      <c r="BD67" s="43">
        <v>0</v>
      </c>
      <c r="BE67" s="43">
        <v>0</v>
      </c>
      <c r="BF67" s="43">
        <v>0</v>
      </c>
      <c r="BG67" s="43">
        <v>0</v>
      </c>
      <c r="BH67" s="43">
        <f t="shared" si="328"/>
        <v>0</v>
      </c>
      <c r="BI67" s="43">
        <v>0</v>
      </c>
      <c r="BJ67" s="43">
        <v>0</v>
      </c>
      <c r="BK67" s="43">
        <f t="shared" si="329"/>
        <v>0</v>
      </c>
      <c r="BL67" s="43">
        <v>0</v>
      </c>
      <c r="BM67" s="43">
        <v>0</v>
      </c>
      <c r="BN67" s="43">
        <v>0</v>
      </c>
      <c r="BO67" s="43">
        <v>0</v>
      </c>
      <c r="BP67" s="43">
        <v>0</v>
      </c>
      <c r="BQ67" s="43">
        <v>0</v>
      </c>
      <c r="BR67" s="43">
        <v>0</v>
      </c>
      <c r="BS67" s="43">
        <v>0</v>
      </c>
      <c r="BT67" s="43">
        <v>0</v>
      </c>
      <c r="BU67" s="43">
        <v>0</v>
      </c>
      <c r="BV67" s="43">
        <v>0</v>
      </c>
      <c r="BW67" s="43">
        <v>0</v>
      </c>
      <c r="BX67" s="43">
        <v>0</v>
      </c>
      <c r="BY67" s="43">
        <v>0</v>
      </c>
      <c r="BZ67" s="43">
        <v>0</v>
      </c>
      <c r="CA67" s="43">
        <v>0</v>
      </c>
      <c r="CB67" s="43">
        <v>0</v>
      </c>
      <c r="CC67" s="43">
        <v>0</v>
      </c>
      <c r="CD67" s="43">
        <v>0</v>
      </c>
      <c r="CE67" s="43">
        <v>0</v>
      </c>
      <c r="CF67" s="43">
        <v>0</v>
      </c>
      <c r="CG67" s="38">
        <f t="shared" si="330"/>
        <v>4.6857469992</v>
      </c>
      <c r="CH67" s="38">
        <v>0</v>
      </c>
      <c r="CI67" s="38">
        <v>0</v>
      </c>
      <c r="CJ67" s="38">
        <v>4.6857469992</v>
      </c>
      <c r="CK67" s="38">
        <v>0</v>
      </c>
      <c r="CL67" s="38">
        <f t="shared" si="39"/>
        <v>6.7191877440000001</v>
      </c>
      <c r="CM67" s="38">
        <f t="shared" si="326"/>
        <v>0</v>
      </c>
      <c r="CN67" s="38">
        <f t="shared" si="327"/>
        <v>0</v>
      </c>
      <c r="CO67" s="38">
        <f t="shared" si="331"/>
        <v>6.7191877440000001</v>
      </c>
      <c r="CP67" s="38">
        <f t="shared" si="332"/>
        <v>0</v>
      </c>
      <c r="CQ67" s="48"/>
    </row>
    <row r="68" spans="1:95" s="18" customFormat="1" ht="73.5" customHeight="1" x14ac:dyDescent="0.25">
      <c r="A68" s="49" t="s">
        <v>179</v>
      </c>
      <c r="B68" s="39" t="s">
        <v>274</v>
      </c>
      <c r="C68" s="64" t="s">
        <v>275</v>
      </c>
      <c r="D68" s="35" t="s">
        <v>386</v>
      </c>
      <c r="E68" s="35">
        <v>2019</v>
      </c>
      <c r="F68" s="35">
        <v>2021</v>
      </c>
      <c r="G68" s="35">
        <f t="shared" si="320"/>
        <v>2021</v>
      </c>
      <c r="H68" s="38">
        <v>9.5615473288804793</v>
      </c>
      <c r="I68" s="38">
        <v>48.553564198247997</v>
      </c>
      <c r="J68" s="45" t="s">
        <v>196</v>
      </c>
      <c r="K68" s="38">
        <v>10.533327720000001</v>
      </c>
      <c r="L68" s="38">
        <v>68.774000000000001</v>
      </c>
      <c r="M68" s="45" t="s">
        <v>355</v>
      </c>
      <c r="N68" s="35" t="s">
        <v>152</v>
      </c>
      <c r="O68" s="38">
        <v>0</v>
      </c>
      <c r="P68" s="38">
        <v>76.506278755200015</v>
      </c>
      <c r="Q68" s="38">
        <v>79.571056977763206</v>
      </c>
      <c r="R68" s="38">
        <v>79.796000000000006</v>
      </c>
      <c r="S68" s="38">
        <v>82.837999999999994</v>
      </c>
      <c r="T68" s="38">
        <v>55.917986344247268</v>
      </c>
      <c r="U68" s="38">
        <v>68.774314299242647</v>
      </c>
      <c r="V68" s="38">
        <v>0</v>
      </c>
      <c r="W68" s="38">
        <v>52.530386344247297</v>
      </c>
      <c r="X68" s="38">
        <f t="shared" si="325"/>
        <v>67.489314303242651</v>
      </c>
      <c r="Y68" s="38">
        <v>3.3875999999999999</v>
      </c>
      <c r="Z68" s="38">
        <v>0</v>
      </c>
      <c r="AA68" s="38">
        <v>0</v>
      </c>
      <c r="AB68" s="38">
        <v>3.3875999999999999</v>
      </c>
      <c r="AC68" s="38">
        <v>0</v>
      </c>
      <c r="AD68" s="38">
        <v>1.284999996</v>
      </c>
      <c r="AE68" s="38">
        <v>0</v>
      </c>
      <c r="AF68" s="38">
        <v>0</v>
      </c>
      <c r="AG68" s="38">
        <v>1.284999996</v>
      </c>
      <c r="AH68" s="38">
        <v>0</v>
      </c>
      <c r="AI68" s="43">
        <v>0</v>
      </c>
      <c r="AJ68" s="43">
        <v>0</v>
      </c>
      <c r="AK68" s="43">
        <v>0</v>
      </c>
      <c r="AL68" s="43">
        <v>0</v>
      </c>
      <c r="AM68" s="43">
        <v>0</v>
      </c>
      <c r="AN68" s="43">
        <v>0</v>
      </c>
      <c r="AO68" s="43">
        <v>0</v>
      </c>
      <c r="AP68" s="43">
        <v>0</v>
      </c>
      <c r="AQ68" s="43">
        <v>0</v>
      </c>
      <c r="AR68" s="43">
        <v>0</v>
      </c>
      <c r="AS68" s="43">
        <v>52.530386344247297</v>
      </c>
      <c r="AT68" s="43">
        <v>0</v>
      </c>
      <c r="AU68" s="43">
        <v>0</v>
      </c>
      <c r="AV68" s="43">
        <v>52.530386344247297</v>
      </c>
      <c r="AW68" s="38">
        <v>0</v>
      </c>
      <c r="AX68" s="38">
        <f>AY68+AZ68+BA68+BB68</f>
        <v>67.489114299242601</v>
      </c>
      <c r="AY68" s="38">
        <f>AT68</f>
        <v>0</v>
      </c>
      <c r="AZ68" s="38">
        <f>AU68</f>
        <v>0</v>
      </c>
      <c r="BA68" s="38">
        <f>67.4891142992426-BB68</f>
        <v>63.427114299242604</v>
      </c>
      <c r="BB68" s="38">
        <f>3.385*1.2</f>
        <v>4.0619999999999994</v>
      </c>
      <c r="BC68" s="43">
        <v>0</v>
      </c>
      <c r="BD68" s="43">
        <v>0</v>
      </c>
      <c r="BE68" s="43">
        <v>0</v>
      </c>
      <c r="BF68" s="43">
        <v>0</v>
      </c>
      <c r="BG68" s="43">
        <v>0</v>
      </c>
      <c r="BH68" s="43">
        <f t="shared" si="328"/>
        <v>0</v>
      </c>
      <c r="BI68" s="43">
        <v>0</v>
      </c>
      <c r="BJ68" s="43">
        <v>0</v>
      </c>
      <c r="BK68" s="43">
        <f t="shared" si="329"/>
        <v>0</v>
      </c>
      <c r="BL68" s="43">
        <v>0</v>
      </c>
      <c r="BM68" s="43">
        <v>0</v>
      </c>
      <c r="BN68" s="43">
        <v>0</v>
      </c>
      <c r="BO68" s="43">
        <v>0</v>
      </c>
      <c r="BP68" s="43">
        <v>0</v>
      </c>
      <c r="BQ68" s="43">
        <v>0</v>
      </c>
      <c r="BR68" s="43">
        <v>0</v>
      </c>
      <c r="BS68" s="43">
        <v>0</v>
      </c>
      <c r="BT68" s="43">
        <v>0</v>
      </c>
      <c r="BU68" s="43">
        <v>0</v>
      </c>
      <c r="BV68" s="43">
        <v>0</v>
      </c>
      <c r="BW68" s="43">
        <v>0</v>
      </c>
      <c r="BX68" s="43">
        <v>0</v>
      </c>
      <c r="BY68" s="43">
        <v>0</v>
      </c>
      <c r="BZ68" s="43">
        <v>0</v>
      </c>
      <c r="CA68" s="43">
        <v>0</v>
      </c>
      <c r="CB68" s="43">
        <v>0</v>
      </c>
      <c r="CC68" s="43">
        <v>0</v>
      </c>
      <c r="CD68" s="43">
        <v>0</v>
      </c>
      <c r="CE68" s="43">
        <v>0</v>
      </c>
      <c r="CF68" s="43">
        <v>0</v>
      </c>
      <c r="CG68" s="38">
        <f t="shared" si="330"/>
        <v>52.530386344247297</v>
      </c>
      <c r="CH68" s="38">
        <v>0</v>
      </c>
      <c r="CI68" s="38">
        <v>0</v>
      </c>
      <c r="CJ68" s="38">
        <v>52.530386344247297</v>
      </c>
      <c r="CK68" s="38">
        <v>0</v>
      </c>
      <c r="CL68" s="38">
        <f t="shared" si="39"/>
        <v>67.489114299242601</v>
      </c>
      <c r="CM68" s="38">
        <f t="shared" si="326"/>
        <v>0</v>
      </c>
      <c r="CN68" s="38">
        <f t="shared" si="327"/>
        <v>0</v>
      </c>
      <c r="CO68" s="38">
        <f t="shared" si="331"/>
        <v>63.427114299242604</v>
      </c>
      <c r="CP68" s="38">
        <f t="shared" si="332"/>
        <v>4.0619999999999994</v>
      </c>
      <c r="CQ68" s="48" t="s">
        <v>402</v>
      </c>
    </row>
    <row r="69" spans="1:95" s="18" customFormat="1" ht="78.75" x14ac:dyDescent="0.25">
      <c r="A69" s="49" t="s">
        <v>180</v>
      </c>
      <c r="B69" s="39" t="s">
        <v>189</v>
      </c>
      <c r="C69" s="64" t="s">
        <v>276</v>
      </c>
      <c r="D69" s="35" t="s">
        <v>385</v>
      </c>
      <c r="E69" s="35">
        <v>2020</v>
      </c>
      <c r="F69" s="35">
        <v>2020</v>
      </c>
      <c r="G69" s="35">
        <f t="shared" si="320"/>
        <v>2020</v>
      </c>
      <c r="H69" s="38">
        <v>2.5316453532668999</v>
      </c>
      <c r="I69" s="38">
        <v>14.866637025129</v>
      </c>
      <c r="J69" s="45" t="s">
        <v>196</v>
      </c>
      <c r="K69" s="38">
        <v>2.5316453532668999</v>
      </c>
      <c r="L69" s="38">
        <f t="shared" si="322"/>
        <v>14.866637025129</v>
      </c>
      <c r="M69" s="45" t="str">
        <f t="shared" si="323"/>
        <v>декабрь 2018 г.</v>
      </c>
      <c r="N69" s="35" t="s">
        <v>152</v>
      </c>
      <c r="O69" s="38">
        <v>0</v>
      </c>
      <c r="P69" s="38">
        <v>17.837048686080003</v>
      </c>
      <c r="Q69" s="38">
        <v>17.837048686080003</v>
      </c>
      <c r="R69" s="38">
        <v>29.829282308727556</v>
      </c>
      <c r="S69" s="38">
        <v>29.829282308727556</v>
      </c>
      <c r="T69" s="38">
        <v>16.5730245833353</v>
      </c>
      <c r="U69" s="38">
        <v>24.991383071999994</v>
      </c>
      <c r="V69" s="38">
        <v>0</v>
      </c>
      <c r="W69" s="38">
        <v>0</v>
      </c>
      <c r="X69" s="38">
        <f t="shared" si="325"/>
        <v>0</v>
      </c>
      <c r="Y69" s="38">
        <v>0</v>
      </c>
      <c r="Z69" s="38">
        <v>0</v>
      </c>
      <c r="AA69" s="38">
        <v>0</v>
      </c>
      <c r="AB69" s="38">
        <v>0</v>
      </c>
      <c r="AC69" s="38">
        <v>0</v>
      </c>
      <c r="AD69" s="38">
        <v>0</v>
      </c>
      <c r="AE69" s="38">
        <v>0</v>
      </c>
      <c r="AF69" s="38">
        <v>0</v>
      </c>
      <c r="AG69" s="38">
        <v>0</v>
      </c>
      <c r="AH69" s="38">
        <v>0</v>
      </c>
      <c r="AI69" s="43">
        <v>16.5730245833353</v>
      </c>
      <c r="AJ69" s="43">
        <v>0</v>
      </c>
      <c r="AK69" s="43">
        <v>0</v>
      </c>
      <c r="AL69" s="43">
        <v>16.5730245833353</v>
      </c>
      <c r="AM69" s="43">
        <v>0</v>
      </c>
      <c r="AN69" s="43">
        <f>AQ69</f>
        <v>24.991383071999994</v>
      </c>
      <c r="AO69" s="43">
        <v>0</v>
      </c>
      <c r="AP69" s="43">
        <v>0</v>
      </c>
      <c r="AQ69" s="43">
        <v>24.991383071999994</v>
      </c>
      <c r="AR69" s="43">
        <v>0</v>
      </c>
      <c r="AS69" s="43">
        <v>0</v>
      </c>
      <c r="AT69" s="43">
        <v>0</v>
      </c>
      <c r="AU69" s="43">
        <v>0</v>
      </c>
      <c r="AV69" s="43">
        <v>0</v>
      </c>
      <c r="AW69" s="43">
        <v>0</v>
      </c>
      <c r="AX69" s="38">
        <v>0</v>
      </c>
      <c r="AY69" s="38">
        <v>0</v>
      </c>
      <c r="AZ69" s="38">
        <v>0</v>
      </c>
      <c r="BA69" s="38">
        <v>0</v>
      </c>
      <c r="BB69" s="38">
        <v>0</v>
      </c>
      <c r="BC69" s="43">
        <v>0</v>
      </c>
      <c r="BD69" s="43">
        <v>0</v>
      </c>
      <c r="BE69" s="43">
        <v>0</v>
      </c>
      <c r="BF69" s="43">
        <v>0</v>
      </c>
      <c r="BG69" s="43">
        <v>0</v>
      </c>
      <c r="BH69" s="43">
        <f t="shared" si="328"/>
        <v>0</v>
      </c>
      <c r="BI69" s="43">
        <v>0</v>
      </c>
      <c r="BJ69" s="43">
        <v>0</v>
      </c>
      <c r="BK69" s="43">
        <f t="shared" si="329"/>
        <v>0</v>
      </c>
      <c r="BL69" s="43">
        <v>0</v>
      </c>
      <c r="BM69" s="43">
        <v>0</v>
      </c>
      <c r="BN69" s="43">
        <v>0</v>
      </c>
      <c r="BO69" s="43">
        <v>0</v>
      </c>
      <c r="BP69" s="43">
        <v>0</v>
      </c>
      <c r="BQ69" s="43">
        <v>0</v>
      </c>
      <c r="BR69" s="43">
        <v>0</v>
      </c>
      <c r="BS69" s="43">
        <v>0</v>
      </c>
      <c r="BT69" s="43">
        <v>0</v>
      </c>
      <c r="BU69" s="43">
        <v>0</v>
      </c>
      <c r="BV69" s="43">
        <v>0</v>
      </c>
      <c r="BW69" s="43">
        <v>0</v>
      </c>
      <c r="BX69" s="43">
        <v>0</v>
      </c>
      <c r="BY69" s="43">
        <v>0</v>
      </c>
      <c r="BZ69" s="43">
        <v>0</v>
      </c>
      <c r="CA69" s="43">
        <v>0</v>
      </c>
      <c r="CB69" s="43">
        <v>0</v>
      </c>
      <c r="CC69" s="43">
        <v>0</v>
      </c>
      <c r="CD69" s="43">
        <v>0</v>
      </c>
      <c r="CE69" s="43">
        <v>0</v>
      </c>
      <c r="CF69" s="43">
        <v>0</v>
      </c>
      <c r="CG69" s="38">
        <f t="shared" si="330"/>
        <v>16.5730245833353</v>
      </c>
      <c r="CH69" s="38">
        <v>0</v>
      </c>
      <c r="CI69" s="38">
        <v>0</v>
      </c>
      <c r="CJ69" s="38">
        <v>16.5730245833353</v>
      </c>
      <c r="CK69" s="38">
        <v>0</v>
      </c>
      <c r="CL69" s="38">
        <f t="shared" si="39"/>
        <v>24.991383071999994</v>
      </c>
      <c r="CM69" s="38">
        <f t="shared" si="326"/>
        <v>0</v>
      </c>
      <c r="CN69" s="38">
        <f t="shared" si="327"/>
        <v>0</v>
      </c>
      <c r="CO69" s="38">
        <f t="shared" si="331"/>
        <v>24.991383071999994</v>
      </c>
      <c r="CP69" s="38">
        <f t="shared" si="332"/>
        <v>0</v>
      </c>
      <c r="CQ69" s="48"/>
    </row>
    <row r="70" spans="1:95" s="18" customFormat="1" ht="47.25" x14ac:dyDescent="0.25">
      <c r="A70" s="49" t="s">
        <v>181</v>
      </c>
      <c r="B70" s="39" t="s">
        <v>300</v>
      </c>
      <c r="C70" s="64" t="s">
        <v>309</v>
      </c>
      <c r="D70" s="35" t="s">
        <v>386</v>
      </c>
      <c r="E70" s="35">
        <v>2020</v>
      </c>
      <c r="F70" s="35">
        <v>2021</v>
      </c>
      <c r="G70" s="35">
        <f t="shared" si="320"/>
        <v>2021</v>
      </c>
      <c r="H70" s="38">
        <v>6.8600904271221301</v>
      </c>
      <c r="I70" s="38">
        <v>39.274710747149001</v>
      </c>
      <c r="J70" s="45" t="s">
        <v>196</v>
      </c>
      <c r="K70" s="38">
        <f t="shared" ref="K70:K74" si="333">H70</f>
        <v>6.8600904271221301</v>
      </c>
      <c r="L70" s="38">
        <f t="shared" si="322"/>
        <v>39.274710747149001</v>
      </c>
      <c r="M70" s="45" t="str">
        <f t="shared" si="323"/>
        <v>декабрь 2018 г.</v>
      </c>
      <c r="N70" s="35" t="s">
        <v>152</v>
      </c>
      <c r="O70" s="38">
        <v>0</v>
      </c>
      <c r="P70" s="38">
        <v>52.084492761600011</v>
      </c>
      <c r="Q70" s="38">
        <v>56.27502785551944</v>
      </c>
      <c r="R70" s="38">
        <v>54.350204411520018</v>
      </c>
      <c r="S70" s="38">
        <v>58.662413878760795</v>
      </c>
      <c r="T70" s="38">
        <v>45.574503523561802</v>
      </c>
      <c r="U70" s="38">
        <f t="shared" si="324"/>
        <v>45.574503523561802</v>
      </c>
      <c r="V70" s="38">
        <v>0</v>
      </c>
      <c r="W70" s="38">
        <v>45.574503523561802</v>
      </c>
      <c r="X70" s="38">
        <f t="shared" si="325"/>
        <v>45.574503523561802</v>
      </c>
      <c r="Y70" s="38">
        <v>0</v>
      </c>
      <c r="Z70" s="38">
        <v>0</v>
      </c>
      <c r="AA70" s="38">
        <v>0</v>
      </c>
      <c r="AB70" s="38">
        <v>0</v>
      </c>
      <c r="AC70" s="38">
        <v>0</v>
      </c>
      <c r="AD70" s="38">
        <v>0</v>
      </c>
      <c r="AE70" s="38">
        <v>0</v>
      </c>
      <c r="AF70" s="38">
        <v>0</v>
      </c>
      <c r="AG70" s="38">
        <v>0</v>
      </c>
      <c r="AH70" s="38">
        <v>0</v>
      </c>
      <c r="AI70" s="43">
        <v>0</v>
      </c>
      <c r="AJ70" s="43">
        <v>0</v>
      </c>
      <c r="AK70" s="43">
        <v>0</v>
      </c>
      <c r="AL70" s="43">
        <v>0</v>
      </c>
      <c r="AM70" s="43">
        <v>0</v>
      </c>
      <c r="AN70" s="43">
        <v>0</v>
      </c>
      <c r="AO70" s="43">
        <v>0</v>
      </c>
      <c r="AP70" s="43">
        <v>0</v>
      </c>
      <c r="AQ70" s="43">
        <v>0</v>
      </c>
      <c r="AR70" s="43">
        <v>0</v>
      </c>
      <c r="AS70" s="43">
        <v>1.1194394400000001</v>
      </c>
      <c r="AT70" s="43">
        <v>0</v>
      </c>
      <c r="AU70" s="43">
        <v>0</v>
      </c>
      <c r="AV70" s="43">
        <v>1.1194394400000001</v>
      </c>
      <c r="AW70" s="38">
        <v>0</v>
      </c>
      <c r="AX70" s="43">
        <v>1.1194394400000001</v>
      </c>
      <c r="AY70" s="43">
        <v>0</v>
      </c>
      <c r="AZ70" s="43">
        <v>0</v>
      </c>
      <c r="BA70" s="43">
        <v>1.1194394400000001</v>
      </c>
      <c r="BB70" s="38">
        <v>0</v>
      </c>
      <c r="BC70" s="43">
        <f>BF70</f>
        <v>44.455064083561801</v>
      </c>
      <c r="BD70" s="43">
        <v>0</v>
      </c>
      <c r="BE70" s="43">
        <v>0</v>
      </c>
      <c r="BF70" s="43">
        <v>44.455064083561801</v>
      </c>
      <c r="BG70" s="43">
        <v>0</v>
      </c>
      <c r="BH70" s="43">
        <f t="shared" si="328"/>
        <v>44.455064083561801</v>
      </c>
      <c r="BI70" s="43">
        <v>0</v>
      </c>
      <c r="BJ70" s="43">
        <v>0</v>
      </c>
      <c r="BK70" s="43">
        <f t="shared" si="329"/>
        <v>44.455064083561801</v>
      </c>
      <c r="BL70" s="43">
        <v>0</v>
      </c>
      <c r="BM70" s="43">
        <v>0</v>
      </c>
      <c r="BN70" s="43">
        <v>0</v>
      </c>
      <c r="BO70" s="43">
        <v>0</v>
      </c>
      <c r="BP70" s="43">
        <v>0</v>
      </c>
      <c r="BQ70" s="43">
        <v>0</v>
      </c>
      <c r="BR70" s="43">
        <v>0</v>
      </c>
      <c r="BS70" s="43">
        <v>0</v>
      </c>
      <c r="BT70" s="43">
        <v>0</v>
      </c>
      <c r="BU70" s="43">
        <v>0</v>
      </c>
      <c r="BV70" s="43">
        <v>0</v>
      </c>
      <c r="BW70" s="43">
        <v>0</v>
      </c>
      <c r="BX70" s="43">
        <v>0</v>
      </c>
      <c r="BY70" s="43">
        <v>0</v>
      </c>
      <c r="BZ70" s="43">
        <v>0</v>
      </c>
      <c r="CA70" s="43">
        <v>0</v>
      </c>
      <c r="CB70" s="43">
        <v>0</v>
      </c>
      <c r="CC70" s="43">
        <v>0</v>
      </c>
      <c r="CD70" s="43">
        <v>0</v>
      </c>
      <c r="CE70" s="43">
        <v>0</v>
      </c>
      <c r="CF70" s="43">
        <v>0</v>
      </c>
      <c r="CG70" s="38">
        <f t="shared" si="330"/>
        <v>45.574503523561802</v>
      </c>
      <c r="CH70" s="38">
        <v>0</v>
      </c>
      <c r="CI70" s="38">
        <v>0</v>
      </c>
      <c r="CJ70" s="38">
        <v>45.574503523561802</v>
      </c>
      <c r="CK70" s="38">
        <v>0</v>
      </c>
      <c r="CL70" s="38">
        <f t="shared" si="39"/>
        <v>45.574503523561802</v>
      </c>
      <c r="CM70" s="38">
        <f t="shared" si="326"/>
        <v>0</v>
      </c>
      <c r="CN70" s="38">
        <f t="shared" si="327"/>
        <v>0</v>
      </c>
      <c r="CO70" s="38">
        <f t="shared" si="331"/>
        <v>45.574503523561802</v>
      </c>
      <c r="CP70" s="38">
        <f t="shared" si="332"/>
        <v>0</v>
      </c>
      <c r="CQ70" s="48"/>
    </row>
    <row r="71" spans="1:95" s="18" customFormat="1" ht="70.5" customHeight="1" x14ac:dyDescent="0.25">
      <c r="A71" s="49" t="s">
        <v>183</v>
      </c>
      <c r="B71" s="39" t="s">
        <v>192</v>
      </c>
      <c r="C71" s="64" t="s">
        <v>277</v>
      </c>
      <c r="D71" s="35" t="s">
        <v>159</v>
      </c>
      <c r="E71" s="35">
        <v>2022</v>
      </c>
      <c r="F71" s="35">
        <v>2022</v>
      </c>
      <c r="G71" s="35">
        <f t="shared" si="320"/>
        <v>2022</v>
      </c>
      <c r="H71" s="38">
        <v>5.2192397465504996</v>
      </c>
      <c r="I71" s="38">
        <v>27.228361679220001</v>
      </c>
      <c r="J71" s="45" t="s">
        <v>196</v>
      </c>
      <c r="K71" s="38">
        <f t="shared" si="333"/>
        <v>5.2192397465504996</v>
      </c>
      <c r="L71" s="38">
        <f t="shared" si="322"/>
        <v>27.228361679220001</v>
      </c>
      <c r="M71" s="45" t="str">
        <f t="shared" si="323"/>
        <v>декабрь 2018 г.</v>
      </c>
      <c r="N71" s="35" t="s">
        <v>152</v>
      </c>
      <c r="O71" s="38">
        <v>0</v>
      </c>
      <c r="P71" s="38">
        <v>44.850413013119997</v>
      </c>
      <c r="Q71" s="38">
        <v>48.603540424470886</v>
      </c>
      <c r="R71" s="38">
        <v>46.801437164064012</v>
      </c>
      <c r="S71" s="38">
        <v>51.549349361483969</v>
      </c>
      <c r="T71" s="38">
        <v>32.9885004706343</v>
      </c>
      <c r="U71" s="38">
        <f t="shared" si="324"/>
        <v>32.9885004706343</v>
      </c>
      <c r="V71" s="38">
        <v>0</v>
      </c>
      <c r="W71" s="38">
        <v>32.9885004706343</v>
      </c>
      <c r="X71" s="38">
        <f t="shared" si="325"/>
        <v>32.9885004706343</v>
      </c>
      <c r="Y71" s="38">
        <v>0</v>
      </c>
      <c r="Z71" s="38">
        <v>0</v>
      </c>
      <c r="AA71" s="38">
        <v>0</v>
      </c>
      <c r="AB71" s="38">
        <v>0</v>
      </c>
      <c r="AC71" s="38">
        <v>0</v>
      </c>
      <c r="AD71" s="38">
        <v>0</v>
      </c>
      <c r="AE71" s="38">
        <v>0</v>
      </c>
      <c r="AF71" s="38">
        <v>0</v>
      </c>
      <c r="AG71" s="38">
        <v>0</v>
      </c>
      <c r="AH71" s="38">
        <v>0</v>
      </c>
      <c r="AI71" s="43">
        <v>0</v>
      </c>
      <c r="AJ71" s="43">
        <v>0</v>
      </c>
      <c r="AK71" s="43">
        <v>0</v>
      </c>
      <c r="AL71" s="43">
        <v>0</v>
      </c>
      <c r="AM71" s="43">
        <v>0</v>
      </c>
      <c r="AN71" s="43">
        <v>0</v>
      </c>
      <c r="AO71" s="43">
        <v>0</v>
      </c>
      <c r="AP71" s="43">
        <v>0</v>
      </c>
      <c r="AQ71" s="43">
        <v>0</v>
      </c>
      <c r="AR71" s="43">
        <v>0</v>
      </c>
      <c r="AS71" s="43">
        <v>0</v>
      </c>
      <c r="AT71" s="43">
        <v>0</v>
      </c>
      <c r="AU71" s="43">
        <v>0</v>
      </c>
      <c r="AV71" s="43">
        <v>0</v>
      </c>
      <c r="AW71" s="38">
        <v>0</v>
      </c>
      <c r="AX71" s="38">
        <v>0</v>
      </c>
      <c r="AY71" s="38">
        <v>0</v>
      </c>
      <c r="AZ71" s="38">
        <v>0</v>
      </c>
      <c r="BA71" s="38">
        <v>0</v>
      </c>
      <c r="BB71" s="38">
        <v>0</v>
      </c>
      <c r="BC71" s="43">
        <f>BF71</f>
        <v>32.9885004706343</v>
      </c>
      <c r="BD71" s="43">
        <v>0</v>
      </c>
      <c r="BE71" s="43">
        <v>0</v>
      </c>
      <c r="BF71" s="43">
        <f>T71</f>
        <v>32.9885004706343</v>
      </c>
      <c r="BG71" s="43">
        <v>0</v>
      </c>
      <c r="BH71" s="43">
        <f t="shared" si="328"/>
        <v>32.9885004706343</v>
      </c>
      <c r="BI71" s="43">
        <v>0</v>
      </c>
      <c r="BJ71" s="43">
        <v>0</v>
      </c>
      <c r="BK71" s="43">
        <f t="shared" si="329"/>
        <v>32.9885004706343</v>
      </c>
      <c r="BL71" s="43">
        <v>0</v>
      </c>
      <c r="BM71" s="43">
        <v>0</v>
      </c>
      <c r="BN71" s="43">
        <v>0</v>
      </c>
      <c r="BO71" s="43">
        <v>0</v>
      </c>
      <c r="BP71" s="43">
        <v>0</v>
      </c>
      <c r="BQ71" s="43">
        <v>0</v>
      </c>
      <c r="BR71" s="43">
        <v>0</v>
      </c>
      <c r="BS71" s="43">
        <v>0</v>
      </c>
      <c r="BT71" s="43">
        <v>0</v>
      </c>
      <c r="BU71" s="43">
        <v>0</v>
      </c>
      <c r="BV71" s="43">
        <v>0</v>
      </c>
      <c r="BW71" s="43">
        <v>0</v>
      </c>
      <c r="BX71" s="43">
        <v>0</v>
      </c>
      <c r="BY71" s="43">
        <v>0</v>
      </c>
      <c r="BZ71" s="43">
        <v>0</v>
      </c>
      <c r="CA71" s="43">
        <v>0</v>
      </c>
      <c r="CB71" s="43">
        <v>0</v>
      </c>
      <c r="CC71" s="43">
        <v>0</v>
      </c>
      <c r="CD71" s="43">
        <v>0</v>
      </c>
      <c r="CE71" s="43">
        <v>0</v>
      </c>
      <c r="CF71" s="43">
        <v>0</v>
      </c>
      <c r="CG71" s="38">
        <f t="shared" si="330"/>
        <v>32.9885004706343</v>
      </c>
      <c r="CH71" s="38">
        <v>0</v>
      </c>
      <c r="CI71" s="38">
        <v>0</v>
      </c>
      <c r="CJ71" s="38">
        <v>32.9885004706343</v>
      </c>
      <c r="CK71" s="38">
        <v>0</v>
      </c>
      <c r="CL71" s="38">
        <f t="shared" si="39"/>
        <v>32.9885004706343</v>
      </c>
      <c r="CM71" s="38">
        <f t="shared" si="326"/>
        <v>0</v>
      </c>
      <c r="CN71" s="38">
        <f t="shared" si="327"/>
        <v>0</v>
      </c>
      <c r="CO71" s="38">
        <f t="shared" si="331"/>
        <v>32.9885004706343</v>
      </c>
      <c r="CP71" s="38">
        <f t="shared" si="332"/>
        <v>0</v>
      </c>
      <c r="CQ71" s="48"/>
    </row>
    <row r="72" spans="1:95" s="18" customFormat="1" ht="69.75" customHeight="1" x14ac:dyDescent="0.25">
      <c r="A72" s="49" t="s">
        <v>185</v>
      </c>
      <c r="B72" s="39" t="s">
        <v>193</v>
      </c>
      <c r="C72" s="64" t="s">
        <v>278</v>
      </c>
      <c r="D72" s="35" t="s">
        <v>159</v>
      </c>
      <c r="E72" s="35">
        <v>2023</v>
      </c>
      <c r="F72" s="35">
        <v>2023</v>
      </c>
      <c r="G72" s="35">
        <f t="shared" si="320"/>
        <v>2023</v>
      </c>
      <c r="H72" s="38">
        <v>4.70658959234515</v>
      </c>
      <c r="I72" s="38">
        <v>25.092810468709001</v>
      </c>
      <c r="J72" s="45" t="s">
        <v>196</v>
      </c>
      <c r="K72" s="38">
        <f t="shared" si="333"/>
        <v>4.70658959234515</v>
      </c>
      <c r="L72" s="38">
        <f t="shared" si="322"/>
        <v>25.092810468709001</v>
      </c>
      <c r="M72" s="45" t="str">
        <f t="shared" si="323"/>
        <v>декабрь 2018 г.</v>
      </c>
      <c r="N72" s="35" t="s">
        <v>152</v>
      </c>
      <c r="O72" s="38">
        <v>0</v>
      </c>
      <c r="P72" s="38">
        <v>72.916925752319997</v>
      </c>
      <c r="Q72" s="38">
        <v>82.258453183864063</v>
      </c>
      <c r="R72" s="38">
        <v>76.088862722304015</v>
      </c>
      <c r="S72" s="38">
        <v>87.746898174140853</v>
      </c>
      <c r="T72" s="38">
        <v>31.7388267607068</v>
      </c>
      <c r="U72" s="38">
        <f>T72</f>
        <v>31.7388267607068</v>
      </c>
      <c r="V72" s="38">
        <v>0</v>
      </c>
      <c r="W72" s="38">
        <v>31.7388267607068</v>
      </c>
      <c r="X72" s="38">
        <f t="shared" si="325"/>
        <v>31.7388267607068</v>
      </c>
      <c r="Y72" s="38">
        <v>0</v>
      </c>
      <c r="Z72" s="38">
        <v>0</v>
      </c>
      <c r="AA72" s="38">
        <v>0</v>
      </c>
      <c r="AB72" s="38">
        <v>0</v>
      </c>
      <c r="AC72" s="38">
        <v>0</v>
      </c>
      <c r="AD72" s="38">
        <v>0</v>
      </c>
      <c r="AE72" s="38">
        <v>0</v>
      </c>
      <c r="AF72" s="38">
        <v>0</v>
      </c>
      <c r="AG72" s="38">
        <v>0</v>
      </c>
      <c r="AH72" s="38">
        <v>0</v>
      </c>
      <c r="AI72" s="43">
        <v>0</v>
      </c>
      <c r="AJ72" s="43">
        <v>0</v>
      </c>
      <c r="AK72" s="43">
        <v>0</v>
      </c>
      <c r="AL72" s="43">
        <v>0</v>
      </c>
      <c r="AM72" s="43">
        <v>0</v>
      </c>
      <c r="AN72" s="43">
        <v>0</v>
      </c>
      <c r="AO72" s="43">
        <v>0</v>
      </c>
      <c r="AP72" s="43">
        <v>0</v>
      </c>
      <c r="AQ72" s="43">
        <v>0</v>
      </c>
      <c r="AR72" s="43">
        <v>0</v>
      </c>
      <c r="AS72" s="43">
        <v>0</v>
      </c>
      <c r="AT72" s="43">
        <v>0</v>
      </c>
      <c r="AU72" s="43">
        <v>0</v>
      </c>
      <c r="AV72" s="43">
        <v>0</v>
      </c>
      <c r="AW72" s="38">
        <v>0</v>
      </c>
      <c r="AX72" s="38">
        <v>0</v>
      </c>
      <c r="AY72" s="38">
        <v>0</v>
      </c>
      <c r="AZ72" s="38">
        <v>0</v>
      </c>
      <c r="BA72" s="38">
        <v>0</v>
      </c>
      <c r="BB72" s="38">
        <v>0</v>
      </c>
      <c r="BC72" s="43">
        <v>0</v>
      </c>
      <c r="BD72" s="43">
        <v>0</v>
      </c>
      <c r="BE72" s="43">
        <v>0</v>
      </c>
      <c r="BF72" s="43">
        <v>0</v>
      </c>
      <c r="BG72" s="43">
        <v>0</v>
      </c>
      <c r="BH72" s="43">
        <f t="shared" si="328"/>
        <v>0</v>
      </c>
      <c r="BI72" s="43">
        <v>0</v>
      </c>
      <c r="BJ72" s="43">
        <v>0</v>
      </c>
      <c r="BK72" s="43">
        <f t="shared" si="329"/>
        <v>0</v>
      </c>
      <c r="BL72" s="43">
        <v>0</v>
      </c>
      <c r="BM72" s="43">
        <f>BP72</f>
        <v>31.7388267607068</v>
      </c>
      <c r="BN72" s="43">
        <v>0</v>
      </c>
      <c r="BO72" s="43">
        <v>0</v>
      </c>
      <c r="BP72" s="43">
        <f>T72</f>
        <v>31.7388267607068</v>
      </c>
      <c r="BQ72" s="43">
        <v>0</v>
      </c>
      <c r="BR72" s="43">
        <f>BU72</f>
        <v>31.7388267607068</v>
      </c>
      <c r="BS72" s="43">
        <v>0</v>
      </c>
      <c r="BT72" s="43">
        <v>0</v>
      </c>
      <c r="BU72" s="43">
        <f>W72</f>
        <v>31.7388267607068</v>
      </c>
      <c r="BV72" s="43">
        <v>0</v>
      </c>
      <c r="BW72" s="43">
        <v>0</v>
      </c>
      <c r="BX72" s="43">
        <v>0</v>
      </c>
      <c r="BY72" s="43">
        <v>0</v>
      </c>
      <c r="BZ72" s="43">
        <v>0</v>
      </c>
      <c r="CA72" s="43">
        <v>0</v>
      </c>
      <c r="CB72" s="43">
        <v>0</v>
      </c>
      <c r="CC72" s="43">
        <v>0</v>
      </c>
      <c r="CD72" s="43">
        <v>0</v>
      </c>
      <c r="CE72" s="43">
        <v>0</v>
      </c>
      <c r="CF72" s="43">
        <v>0</v>
      </c>
      <c r="CG72" s="38">
        <f t="shared" si="330"/>
        <v>31.7388267607068</v>
      </c>
      <c r="CH72" s="38">
        <v>0</v>
      </c>
      <c r="CI72" s="38">
        <v>0</v>
      </c>
      <c r="CJ72" s="38">
        <v>31.7388267607068</v>
      </c>
      <c r="CK72" s="38">
        <v>0</v>
      </c>
      <c r="CL72" s="38">
        <f t="shared" si="39"/>
        <v>31.7388267607068</v>
      </c>
      <c r="CM72" s="38">
        <f t="shared" si="326"/>
        <v>0</v>
      </c>
      <c r="CN72" s="38">
        <f t="shared" si="327"/>
        <v>0</v>
      </c>
      <c r="CO72" s="38">
        <f t="shared" si="331"/>
        <v>31.7388267607068</v>
      </c>
      <c r="CP72" s="38">
        <f t="shared" si="332"/>
        <v>0</v>
      </c>
      <c r="CQ72" s="48"/>
    </row>
    <row r="73" spans="1:95" s="18" customFormat="1" ht="63" customHeight="1" x14ac:dyDescent="0.25">
      <c r="A73" s="49" t="s">
        <v>187</v>
      </c>
      <c r="B73" s="39" t="s">
        <v>194</v>
      </c>
      <c r="C73" s="64" t="s">
        <v>279</v>
      </c>
      <c r="D73" s="35" t="s">
        <v>159</v>
      </c>
      <c r="E73" s="35">
        <v>2024</v>
      </c>
      <c r="F73" s="35">
        <v>2024</v>
      </c>
      <c r="G73" s="35">
        <f t="shared" si="320"/>
        <v>2024</v>
      </c>
      <c r="H73" s="38">
        <v>7.3516323912060004</v>
      </c>
      <c r="I73" s="38">
        <v>39.626848476459003</v>
      </c>
      <c r="J73" s="45" t="s">
        <v>196</v>
      </c>
      <c r="K73" s="38">
        <f t="shared" si="333"/>
        <v>7.3516323912060004</v>
      </c>
      <c r="L73" s="38">
        <f t="shared" si="322"/>
        <v>39.626848476459003</v>
      </c>
      <c r="M73" s="45" t="str">
        <f t="shared" si="323"/>
        <v>декабрь 2018 г.</v>
      </c>
      <c r="N73" s="35" t="s">
        <v>152</v>
      </c>
      <c r="O73" s="38">
        <v>0</v>
      </c>
      <c r="P73" s="38">
        <v>112.3106469888</v>
      </c>
      <c r="Q73" s="38">
        <v>132.0203368716661</v>
      </c>
      <c r="R73" s="38">
        <v>117.19623822336003</v>
      </c>
      <c r="S73" s="38">
        <v>141.50475505221272</v>
      </c>
      <c r="T73" s="38">
        <v>52.327693877680602</v>
      </c>
      <c r="U73" s="38">
        <f t="shared" si="324"/>
        <v>52.327693877680602</v>
      </c>
      <c r="V73" s="38">
        <v>0</v>
      </c>
      <c r="W73" s="38">
        <v>52.327693877680602</v>
      </c>
      <c r="X73" s="38">
        <f t="shared" si="325"/>
        <v>52.327693877680602</v>
      </c>
      <c r="Y73" s="38">
        <v>0</v>
      </c>
      <c r="Z73" s="38">
        <v>0</v>
      </c>
      <c r="AA73" s="38">
        <v>0</v>
      </c>
      <c r="AB73" s="38">
        <v>0</v>
      </c>
      <c r="AC73" s="38">
        <v>0</v>
      </c>
      <c r="AD73" s="38">
        <v>0</v>
      </c>
      <c r="AE73" s="38">
        <v>0</v>
      </c>
      <c r="AF73" s="38">
        <v>0</v>
      </c>
      <c r="AG73" s="38">
        <v>0</v>
      </c>
      <c r="AH73" s="38">
        <v>0</v>
      </c>
      <c r="AI73" s="43">
        <v>0</v>
      </c>
      <c r="AJ73" s="43">
        <v>0</v>
      </c>
      <c r="AK73" s="43">
        <v>0</v>
      </c>
      <c r="AL73" s="43">
        <v>0</v>
      </c>
      <c r="AM73" s="38">
        <v>0</v>
      </c>
      <c r="AN73" s="43">
        <v>0</v>
      </c>
      <c r="AO73" s="43">
        <v>0</v>
      </c>
      <c r="AP73" s="43">
        <v>0</v>
      </c>
      <c r="AQ73" s="43">
        <v>0</v>
      </c>
      <c r="AR73" s="38">
        <v>0</v>
      </c>
      <c r="AS73" s="38">
        <v>0</v>
      </c>
      <c r="AT73" s="38">
        <v>0</v>
      </c>
      <c r="AU73" s="38">
        <v>0</v>
      </c>
      <c r="AV73" s="38">
        <v>0</v>
      </c>
      <c r="AW73" s="38">
        <v>0</v>
      </c>
      <c r="AX73" s="38">
        <v>0</v>
      </c>
      <c r="AY73" s="38">
        <v>0</v>
      </c>
      <c r="AZ73" s="38">
        <v>0</v>
      </c>
      <c r="BA73" s="38">
        <v>0</v>
      </c>
      <c r="BB73" s="38">
        <v>0</v>
      </c>
      <c r="BC73" s="38">
        <v>0</v>
      </c>
      <c r="BD73" s="38">
        <v>0</v>
      </c>
      <c r="BE73" s="38">
        <v>0</v>
      </c>
      <c r="BF73" s="38">
        <v>0</v>
      </c>
      <c r="BG73" s="38">
        <v>0</v>
      </c>
      <c r="BH73" s="43">
        <f t="shared" si="328"/>
        <v>0</v>
      </c>
      <c r="BI73" s="43">
        <v>0</v>
      </c>
      <c r="BJ73" s="43">
        <v>0</v>
      </c>
      <c r="BK73" s="43">
        <f t="shared" si="329"/>
        <v>0</v>
      </c>
      <c r="BL73" s="43">
        <v>0</v>
      </c>
      <c r="BM73" s="38">
        <v>0</v>
      </c>
      <c r="BN73" s="38">
        <v>0</v>
      </c>
      <c r="BO73" s="38">
        <v>0</v>
      </c>
      <c r="BP73" s="38">
        <v>0</v>
      </c>
      <c r="BQ73" s="38">
        <v>0</v>
      </c>
      <c r="BR73" s="38">
        <v>0</v>
      </c>
      <c r="BS73" s="38">
        <v>0</v>
      </c>
      <c r="BT73" s="38">
        <v>0</v>
      </c>
      <c r="BU73" s="38">
        <v>0</v>
      </c>
      <c r="BV73" s="38">
        <v>0</v>
      </c>
      <c r="BW73" s="38">
        <f>BZ73</f>
        <v>52.327693877680602</v>
      </c>
      <c r="BX73" s="38">
        <v>0</v>
      </c>
      <c r="BY73" s="38">
        <v>0</v>
      </c>
      <c r="BZ73" s="38">
        <f>T73</f>
        <v>52.327693877680602</v>
      </c>
      <c r="CA73" s="38">
        <v>0</v>
      </c>
      <c r="CB73" s="38">
        <f>CE73</f>
        <v>52.327693877680602</v>
      </c>
      <c r="CC73" s="38">
        <v>0</v>
      </c>
      <c r="CD73" s="38">
        <v>0</v>
      </c>
      <c r="CE73" s="38">
        <f>W73</f>
        <v>52.327693877680602</v>
      </c>
      <c r="CF73" s="38">
        <v>0</v>
      </c>
      <c r="CG73" s="38">
        <f t="shared" si="330"/>
        <v>52.327693877680602</v>
      </c>
      <c r="CH73" s="38">
        <v>0</v>
      </c>
      <c r="CI73" s="38">
        <v>0</v>
      </c>
      <c r="CJ73" s="38">
        <v>52.327693877680602</v>
      </c>
      <c r="CK73" s="38">
        <v>0</v>
      </c>
      <c r="CL73" s="38">
        <f t="shared" si="39"/>
        <v>52.327693877680602</v>
      </c>
      <c r="CM73" s="38">
        <f t="shared" si="326"/>
        <v>0</v>
      </c>
      <c r="CN73" s="38">
        <f t="shared" si="327"/>
        <v>0</v>
      </c>
      <c r="CO73" s="38">
        <f t="shared" si="331"/>
        <v>52.327693877680602</v>
      </c>
      <c r="CP73" s="38">
        <f t="shared" si="332"/>
        <v>0</v>
      </c>
      <c r="CQ73" s="48"/>
    </row>
    <row r="74" spans="1:95" s="18" customFormat="1" ht="74.25" customHeight="1" x14ac:dyDescent="0.25">
      <c r="A74" s="49" t="s">
        <v>188</v>
      </c>
      <c r="B74" s="39" t="s">
        <v>195</v>
      </c>
      <c r="C74" s="64" t="s">
        <v>293</v>
      </c>
      <c r="D74" s="35" t="s">
        <v>159</v>
      </c>
      <c r="E74" s="35">
        <v>2024</v>
      </c>
      <c r="F74" s="35">
        <v>2024</v>
      </c>
      <c r="G74" s="35">
        <f t="shared" si="320"/>
        <v>2024</v>
      </c>
      <c r="H74" s="38">
        <v>2.3561711086830002</v>
      </c>
      <c r="I74" s="38">
        <v>12.389563360116</v>
      </c>
      <c r="J74" s="45" t="s">
        <v>196</v>
      </c>
      <c r="K74" s="38">
        <f t="shared" si="333"/>
        <v>2.3561711086830002</v>
      </c>
      <c r="L74" s="38">
        <f t="shared" si="322"/>
        <v>12.389563360116</v>
      </c>
      <c r="M74" s="45" t="str">
        <f t="shared" si="323"/>
        <v>декабрь 2018 г.</v>
      </c>
      <c r="N74" s="35" t="s">
        <v>152</v>
      </c>
      <c r="O74" s="38">
        <v>0</v>
      </c>
      <c r="P74" s="38">
        <v>33.585796358399996</v>
      </c>
      <c r="Q74" s="38">
        <v>39.479855812613373</v>
      </c>
      <c r="R74" s="38">
        <v>35.046801852480009</v>
      </c>
      <c r="S74" s="38">
        <v>42.316111734293806</v>
      </c>
      <c r="T74" s="41">
        <v>16.360556130811698</v>
      </c>
      <c r="U74" s="38">
        <f t="shared" si="324"/>
        <v>16.360556130811698</v>
      </c>
      <c r="V74" s="38">
        <v>0</v>
      </c>
      <c r="W74" s="38">
        <v>16.360556130811698</v>
      </c>
      <c r="X74" s="38">
        <f t="shared" si="325"/>
        <v>16.360556130811698</v>
      </c>
      <c r="Y74" s="38">
        <v>0</v>
      </c>
      <c r="Z74" s="38">
        <v>0</v>
      </c>
      <c r="AA74" s="38">
        <v>0</v>
      </c>
      <c r="AB74" s="38">
        <v>0</v>
      </c>
      <c r="AC74" s="38">
        <v>0</v>
      </c>
      <c r="AD74" s="38">
        <v>0</v>
      </c>
      <c r="AE74" s="38">
        <v>0</v>
      </c>
      <c r="AF74" s="38">
        <v>0</v>
      </c>
      <c r="AG74" s="38">
        <v>0</v>
      </c>
      <c r="AH74" s="38">
        <v>0</v>
      </c>
      <c r="AI74" s="43">
        <v>0</v>
      </c>
      <c r="AJ74" s="43">
        <v>0</v>
      </c>
      <c r="AK74" s="43">
        <v>0</v>
      </c>
      <c r="AL74" s="43">
        <v>0</v>
      </c>
      <c r="AM74" s="43">
        <v>0</v>
      </c>
      <c r="AN74" s="43">
        <v>0</v>
      </c>
      <c r="AO74" s="43">
        <v>0</v>
      </c>
      <c r="AP74" s="43">
        <v>0</v>
      </c>
      <c r="AQ74" s="43">
        <v>0</v>
      </c>
      <c r="AR74" s="43">
        <v>0</v>
      </c>
      <c r="AS74" s="43">
        <v>0</v>
      </c>
      <c r="AT74" s="43">
        <v>0</v>
      </c>
      <c r="AU74" s="43">
        <v>0</v>
      </c>
      <c r="AV74" s="43">
        <v>0</v>
      </c>
      <c r="AW74" s="38">
        <v>0</v>
      </c>
      <c r="AX74" s="38">
        <v>0</v>
      </c>
      <c r="AY74" s="38">
        <v>0</v>
      </c>
      <c r="AZ74" s="38">
        <v>0</v>
      </c>
      <c r="BA74" s="38">
        <v>0</v>
      </c>
      <c r="BB74" s="38">
        <v>0</v>
      </c>
      <c r="BC74" s="43">
        <v>0</v>
      </c>
      <c r="BD74" s="43">
        <v>0</v>
      </c>
      <c r="BE74" s="43">
        <v>0</v>
      </c>
      <c r="BF74" s="43">
        <v>0</v>
      </c>
      <c r="BG74" s="43">
        <v>0</v>
      </c>
      <c r="BH74" s="43">
        <f t="shared" si="328"/>
        <v>0</v>
      </c>
      <c r="BI74" s="43">
        <v>0</v>
      </c>
      <c r="BJ74" s="43">
        <v>0</v>
      </c>
      <c r="BK74" s="43">
        <f t="shared" si="329"/>
        <v>0</v>
      </c>
      <c r="BL74" s="43">
        <v>0</v>
      </c>
      <c r="BM74" s="43">
        <v>0</v>
      </c>
      <c r="BN74" s="43">
        <v>0</v>
      </c>
      <c r="BO74" s="43">
        <v>0</v>
      </c>
      <c r="BP74" s="43">
        <v>0</v>
      </c>
      <c r="BQ74" s="43">
        <v>0</v>
      </c>
      <c r="BR74" s="43">
        <v>0</v>
      </c>
      <c r="BS74" s="43">
        <v>0</v>
      </c>
      <c r="BT74" s="43">
        <v>0</v>
      </c>
      <c r="BU74" s="43">
        <v>0</v>
      </c>
      <c r="BV74" s="43">
        <v>0</v>
      </c>
      <c r="BW74" s="38">
        <f>BZ74</f>
        <v>16.360556130811698</v>
      </c>
      <c r="BX74" s="38">
        <v>0</v>
      </c>
      <c r="BY74" s="38">
        <v>0</v>
      </c>
      <c r="BZ74" s="38">
        <f>T74</f>
        <v>16.360556130811698</v>
      </c>
      <c r="CA74" s="38">
        <v>0</v>
      </c>
      <c r="CB74" s="38">
        <f>CE74</f>
        <v>16.360556130811698</v>
      </c>
      <c r="CC74" s="38">
        <v>0</v>
      </c>
      <c r="CD74" s="38">
        <v>0</v>
      </c>
      <c r="CE74" s="38">
        <f>W74</f>
        <v>16.360556130811698</v>
      </c>
      <c r="CF74" s="38">
        <v>0</v>
      </c>
      <c r="CG74" s="38">
        <f t="shared" si="330"/>
        <v>16.360556130811698</v>
      </c>
      <c r="CH74" s="38">
        <v>0</v>
      </c>
      <c r="CI74" s="38">
        <v>0</v>
      </c>
      <c r="CJ74" s="38">
        <v>16.360556130811698</v>
      </c>
      <c r="CK74" s="38">
        <v>0</v>
      </c>
      <c r="CL74" s="38">
        <f t="shared" si="39"/>
        <v>16.360556130811698</v>
      </c>
      <c r="CM74" s="38">
        <f t="shared" si="326"/>
        <v>0</v>
      </c>
      <c r="CN74" s="38">
        <f t="shared" si="327"/>
        <v>0</v>
      </c>
      <c r="CO74" s="38">
        <f t="shared" si="331"/>
        <v>16.360556130811698</v>
      </c>
      <c r="CP74" s="38">
        <f t="shared" si="332"/>
        <v>0</v>
      </c>
      <c r="CQ74" s="48"/>
    </row>
    <row r="75" spans="1:95" s="18" customFormat="1" ht="74.25" customHeight="1" x14ac:dyDescent="0.25">
      <c r="A75" s="49" t="s">
        <v>190</v>
      </c>
      <c r="B75" s="39" t="s">
        <v>301</v>
      </c>
      <c r="C75" s="64" t="s">
        <v>302</v>
      </c>
      <c r="D75" s="35" t="s">
        <v>385</v>
      </c>
      <c r="E75" s="35">
        <v>2020</v>
      </c>
      <c r="F75" s="35">
        <v>2020</v>
      </c>
      <c r="G75" s="35">
        <v>2020</v>
      </c>
      <c r="H75" s="38">
        <v>13.086752985179999</v>
      </c>
      <c r="I75" s="38">
        <v>64.457463472200004</v>
      </c>
      <c r="J75" s="45" t="s">
        <v>305</v>
      </c>
      <c r="K75" s="38">
        <v>13.086752985179999</v>
      </c>
      <c r="L75" s="38">
        <v>64.457463472200004</v>
      </c>
      <c r="M75" s="45" t="s">
        <v>305</v>
      </c>
      <c r="N75" s="35" t="s">
        <v>152</v>
      </c>
      <c r="O75" s="38" t="s">
        <v>152</v>
      </c>
      <c r="P75" s="38">
        <v>80.296664011199994</v>
      </c>
      <c r="Q75" s="38">
        <v>80.296664011199994</v>
      </c>
      <c r="R75" s="38">
        <v>83.78962472664</v>
      </c>
      <c r="S75" s="38">
        <v>83.78962472664</v>
      </c>
      <c r="T75" s="41">
        <v>64.457463472200004</v>
      </c>
      <c r="U75" s="38">
        <v>60.759030635999999</v>
      </c>
      <c r="V75" s="38">
        <v>0</v>
      </c>
      <c r="W75" s="38">
        <v>0</v>
      </c>
      <c r="X75" s="38">
        <f t="shared" si="325"/>
        <v>0</v>
      </c>
      <c r="Y75" s="38">
        <v>0</v>
      </c>
      <c r="Z75" s="38">
        <v>0</v>
      </c>
      <c r="AA75" s="38">
        <v>0</v>
      </c>
      <c r="AB75" s="38">
        <v>0</v>
      </c>
      <c r="AC75" s="38">
        <v>0</v>
      </c>
      <c r="AD75" s="38">
        <v>0</v>
      </c>
      <c r="AE75" s="38">
        <v>0</v>
      </c>
      <c r="AF75" s="38">
        <v>0</v>
      </c>
      <c r="AG75" s="38">
        <v>0</v>
      </c>
      <c r="AH75" s="38">
        <v>0</v>
      </c>
      <c r="AI75" s="43">
        <v>64.457463472200004</v>
      </c>
      <c r="AJ75" s="43">
        <v>0</v>
      </c>
      <c r="AK75" s="43">
        <v>0</v>
      </c>
      <c r="AL75" s="43">
        <v>0</v>
      </c>
      <c r="AM75" s="43">
        <v>64.457463472200004</v>
      </c>
      <c r="AN75" s="43">
        <f>AQ75</f>
        <v>60.759030635999999</v>
      </c>
      <c r="AO75" s="43">
        <v>0</v>
      </c>
      <c r="AP75" s="43">
        <v>0</v>
      </c>
      <c r="AQ75" s="43">
        <v>60.759030635999999</v>
      </c>
      <c r="AR75" s="43">
        <v>0</v>
      </c>
      <c r="AS75" s="43">
        <v>0</v>
      </c>
      <c r="AT75" s="43">
        <v>0</v>
      </c>
      <c r="AU75" s="43">
        <v>0</v>
      </c>
      <c r="AV75" s="43">
        <v>0</v>
      </c>
      <c r="AW75" s="38">
        <v>0</v>
      </c>
      <c r="AX75" s="38">
        <v>0</v>
      </c>
      <c r="AY75" s="38">
        <v>0</v>
      </c>
      <c r="AZ75" s="38">
        <v>0</v>
      </c>
      <c r="BA75" s="38">
        <v>0</v>
      </c>
      <c r="BB75" s="38">
        <v>0</v>
      </c>
      <c r="BC75" s="43">
        <v>0</v>
      </c>
      <c r="BD75" s="43">
        <v>0</v>
      </c>
      <c r="BE75" s="43">
        <v>0</v>
      </c>
      <c r="BF75" s="43">
        <v>0</v>
      </c>
      <c r="BG75" s="43">
        <v>0</v>
      </c>
      <c r="BH75" s="43">
        <f t="shared" si="328"/>
        <v>0</v>
      </c>
      <c r="BI75" s="43">
        <v>0</v>
      </c>
      <c r="BJ75" s="43">
        <v>0</v>
      </c>
      <c r="BK75" s="43">
        <f t="shared" si="329"/>
        <v>0</v>
      </c>
      <c r="BL75" s="43">
        <v>0</v>
      </c>
      <c r="BM75" s="43">
        <v>0</v>
      </c>
      <c r="BN75" s="43">
        <v>0</v>
      </c>
      <c r="BO75" s="43">
        <v>0</v>
      </c>
      <c r="BP75" s="43">
        <v>0</v>
      </c>
      <c r="BQ75" s="43">
        <v>0</v>
      </c>
      <c r="BR75" s="43">
        <v>0</v>
      </c>
      <c r="BS75" s="43">
        <v>0</v>
      </c>
      <c r="BT75" s="43">
        <v>0</v>
      </c>
      <c r="BU75" s="43">
        <v>0</v>
      </c>
      <c r="BV75" s="43">
        <v>0</v>
      </c>
      <c r="BW75" s="38">
        <f>BZ75</f>
        <v>0</v>
      </c>
      <c r="BX75" s="38">
        <v>0</v>
      </c>
      <c r="BY75" s="38">
        <v>0</v>
      </c>
      <c r="BZ75" s="38">
        <v>0</v>
      </c>
      <c r="CA75" s="38">
        <v>0</v>
      </c>
      <c r="CB75" s="38">
        <f>CE75</f>
        <v>0</v>
      </c>
      <c r="CC75" s="38">
        <v>0</v>
      </c>
      <c r="CD75" s="38">
        <v>0</v>
      </c>
      <c r="CE75" s="38">
        <v>0</v>
      </c>
      <c r="CF75" s="38">
        <v>0</v>
      </c>
      <c r="CG75" s="38">
        <f t="shared" si="330"/>
        <v>64.457463472200004</v>
      </c>
      <c r="CH75" s="38">
        <v>0</v>
      </c>
      <c r="CI75" s="38">
        <v>0</v>
      </c>
      <c r="CJ75" s="38">
        <v>0</v>
      </c>
      <c r="CK75" s="38">
        <v>64.457463472200004</v>
      </c>
      <c r="CL75" s="38">
        <f t="shared" si="39"/>
        <v>60.759030635999999</v>
      </c>
      <c r="CM75" s="38">
        <f t="shared" si="326"/>
        <v>0</v>
      </c>
      <c r="CN75" s="38">
        <f t="shared" si="327"/>
        <v>0</v>
      </c>
      <c r="CO75" s="38">
        <f t="shared" si="331"/>
        <v>60.759030635999999</v>
      </c>
      <c r="CP75" s="38">
        <f t="shared" si="332"/>
        <v>0</v>
      </c>
      <c r="CQ75" s="48"/>
    </row>
    <row r="76" spans="1:95" s="18" customFormat="1" ht="63" x14ac:dyDescent="0.25">
      <c r="A76" s="36" t="s">
        <v>108</v>
      </c>
      <c r="B76" s="37" t="s">
        <v>109</v>
      </c>
      <c r="C76" s="35" t="s">
        <v>160</v>
      </c>
      <c r="D76" s="35" t="s">
        <v>152</v>
      </c>
      <c r="E76" s="35" t="s">
        <v>152</v>
      </c>
      <c r="F76" s="35" t="s">
        <v>152</v>
      </c>
      <c r="G76" s="35" t="s">
        <v>152</v>
      </c>
      <c r="H76" s="38">
        <f>SUM(H77:H80)</f>
        <v>3.4539184114674164</v>
      </c>
      <c r="I76" s="38">
        <f>SUM(I77:I80)</f>
        <v>49.452599923777207</v>
      </c>
      <c r="J76" s="45" t="s">
        <v>152</v>
      </c>
      <c r="K76" s="38">
        <f>SUM(K77:K80)</f>
        <v>3.4539184114674164</v>
      </c>
      <c r="L76" s="38">
        <f>SUM(L77:L80)</f>
        <v>52.735599923777208</v>
      </c>
      <c r="M76" s="45" t="s">
        <v>152</v>
      </c>
      <c r="N76" s="38" t="s">
        <v>152</v>
      </c>
      <c r="O76" s="38">
        <f>O77+O79</f>
        <v>0</v>
      </c>
      <c r="P76" s="38">
        <f t="shared" ref="P76:U76" si="334">SUM(P77:P80)</f>
        <v>68.344690329600013</v>
      </c>
      <c r="Q76" s="38">
        <f t="shared" si="334"/>
        <v>72.580324604216912</v>
      </c>
      <c r="R76" s="38">
        <f t="shared" si="334"/>
        <v>74.686939022719997</v>
      </c>
      <c r="S76" s="38">
        <f t="shared" si="334"/>
        <v>75.976939022720003</v>
      </c>
      <c r="T76" s="38">
        <f t="shared" si="334"/>
        <v>59.156951875880402</v>
      </c>
      <c r="U76" s="38">
        <f t="shared" si="334"/>
        <v>56.621855637000003</v>
      </c>
      <c r="V76" s="38">
        <f t="shared" ref="V76" si="335">V77+V79+V78</f>
        <v>0</v>
      </c>
      <c r="W76" s="38">
        <v>47.964000000000006</v>
      </c>
      <c r="X76" s="38">
        <f>SUM(X77:X80)</f>
        <v>51.564011301000001</v>
      </c>
      <c r="Y76" s="38">
        <f>SUM(Y77:Y80)</f>
        <v>0.33874080000000001</v>
      </c>
      <c r="Z76" s="38">
        <f t="shared" ref="Z76:AH76" si="336">SUM(Z77:Z80)</f>
        <v>0</v>
      </c>
      <c r="AA76" s="38">
        <f t="shared" si="336"/>
        <v>0</v>
      </c>
      <c r="AB76" s="38">
        <f t="shared" si="336"/>
        <v>0.33874080000000001</v>
      </c>
      <c r="AC76" s="38">
        <f t="shared" si="336"/>
        <v>0</v>
      </c>
      <c r="AD76" s="38">
        <f t="shared" si="336"/>
        <v>0.33946181999999991</v>
      </c>
      <c r="AE76" s="38">
        <f t="shared" si="336"/>
        <v>0</v>
      </c>
      <c r="AF76" s="38">
        <f t="shared" si="336"/>
        <v>0</v>
      </c>
      <c r="AG76" s="38">
        <f t="shared" si="336"/>
        <v>0.33946181999999991</v>
      </c>
      <c r="AH76" s="38">
        <f t="shared" si="336"/>
        <v>0</v>
      </c>
      <c r="AI76" s="38">
        <f t="shared" ref="AI76" si="337">SUM(AI77:AI80)</f>
        <v>10.8542110758804</v>
      </c>
      <c r="AJ76" s="38">
        <f t="shared" ref="AJ76" si="338">SUM(AJ77:AJ80)</f>
        <v>0</v>
      </c>
      <c r="AK76" s="38">
        <f t="shared" ref="AK76" si="339">SUM(AK77:AK80)</f>
        <v>0</v>
      </c>
      <c r="AL76" s="38">
        <f t="shared" ref="AL76" si="340">SUM(AL77:AL80)</f>
        <v>10.8542110758804</v>
      </c>
      <c r="AM76" s="38">
        <f t="shared" ref="AM76" si="341">SUM(AM77:AM80)</f>
        <v>0</v>
      </c>
      <c r="AN76" s="38">
        <f>SUM(AN77:AN80)</f>
        <v>4.7183825160000001</v>
      </c>
      <c r="AO76" s="38">
        <f t="shared" ref="AO76" si="342">SUM(AO77:AO80)</f>
        <v>0</v>
      </c>
      <c r="AP76" s="38">
        <f t="shared" ref="AP76" si="343">SUM(AP77:AP80)</f>
        <v>0</v>
      </c>
      <c r="AQ76" s="38">
        <f t="shared" ref="AQ76" si="344">SUM(AQ77:AQ80)</f>
        <v>4.7183825160000001</v>
      </c>
      <c r="AR76" s="38">
        <f t="shared" ref="AR76" si="345">SUM(AR77:AR80)</f>
        <v>0</v>
      </c>
      <c r="AS76" s="38">
        <f t="shared" ref="AS76" si="346">SUM(AS77:AS80)</f>
        <v>0.763420447</v>
      </c>
      <c r="AT76" s="38">
        <f t="shared" ref="AT76" si="347">SUM(AT77:AT80)</f>
        <v>0</v>
      </c>
      <c r="AU76" s="38">
        <f t="shared" ref="AU76" si="348">SUM(AU77:AU80)</f>
        <v>0</v>
      </c>
      <c r="AV76" s="38">
        <f t="shared" ref="AV76" si="349">SUM(AV77:AV80)</f>
        <v>0.763420447</v>
      </c>
      <c r="AW76" s="38">
        <f t="shared" ref="AW76" si="350">SUM(AW77:AW80)</f>
        <v>0</v>
      </c>
      <c r="AX76" s="38">
        <f>SUM(AX77:AX80)</f>
        <v>4.3632113009999998</v>
      </c>
      <c r="AY76" s="38">
        <f t="shared" ref="AY76" si="351">SUM(AY77:AY80)</f>
        <v>0</v>
      </c>
      <c r="AZ76" s="38">
        <f t="shared" ref="AZ76" si="352">SUM(AZ77:AZ80)</f>
        <v>0</v>
      </c>
      <c r="BA76" s="38">
        <f t="shared" ref="BA76" si="353">SUM(BA77:BA80)</f>
        <v>4.3632113009999998</v>
      </c>
      <c r="BB76" s="38">
        <f t="shared" ref="BB76" si="354">SUM(BB77:BB80)</f>
        <v>0</v>
      </c>
      <c r="BC76" s="38">
        <f t="shared" ref="BC76" si="355">SUM(BC77:BC80)</f>
        <v>47.200800000000001</v>
      </c>
      <c r="BD76" s="38">
        <f t="shared" ref="BD76" si="356">SUM(BD77:BD80)</f>
        <v>0</v>
      </c>
      <c r="BE76" s="38">
        <f t="shared" ref="BE76" si="357">SUM(BE77:BE80)</f>
        <v>0</v>
      </c>
      <c r="BF76" s="38">
        <f t="shared" ref="BF76" si="358">SUM(BF77:BF80)</f>
        <v>47.200800000000001</v>
      </c>
      <c r="BG76" s="38">
        <f t="shared" ref="BG76" si="359">SUM(BG77:BG80)</f>
        <v>0</v>
      </c>
      <c r="BH76" s="38">
        <f t="shared" ref="BH76" si="360">SUM(BH77:BH80)</f>
        <v>47.200800000000001</v>
      </c>
      <c r="BI76" s="38">
        <f t="shared" ref="BI76" si="361">SUM(BI77:BI80)</f>
        <v>0</v>
      </c>
      <c r="BJ76" s="38">
        <f t="shared" ref="BJ76" si="362">SUM(BJ77:BJ80)</f>
        <v>0</v>
      </c>
      <c r="BK76" s="38">
        <f t="shared" ref="BK76" si="363">SUM(BK77:BK80)</f>
        <v>47.200800000000001</v>
      </c>
      <c r="BL76" s="38">
        <f t="shared" ref="BL76" si="364">SUM(BL77:BL80)</f>
        <v>0</v>
      </c>
      <c r="BM76" s="38">
        <f t="shared" ref="BM76" si="365">SUM(BM77:BM80)</f>
        <v>0</v>
      </c>
      <c r="BN76" s="38">
        <f t="shared" ref="BN76" si="366">SUM(BN77:BN80)</f>
        <v>0</v>
      </c>
      <c r="BO76" s="38">
        <f t="shared" ref="BO76" si="367">SUM(BO77:BO80)</f>
        <v>0</v>
      </c>
      <c r="BP76" s="38">
        <f t="shared" ref="BP76" si="368">SUM(BP77:BP80)</f>
        <v>0</v>
      </c>
      <c r="BQ76" s="38">
        <f t="shared" ref="BQ76" si="369">SUM(BQ77:BQ80)</f>
        <v>0</v>
      </c>
      <c r="BR76" s="38">
        <f t="shared" ref="BR76" si="370">SUM(BR77:BR80)</f>
        <v>0</v>
      </c>
      <c r="BS76" s="38">
        <f t="shared" ref="BS76" si="371">SUM(BS77:BS80)</f>
        <v>0</v>
      </c>
      <c r="BT76" s="38">
        <f t="shared" ref="BT76" si="372">SUM(BT77:BT80)</f>
        <v>0</v>
      </c>
      <c r="BU76" s="38">
        <f t="shared" ref="BU76" si="373">SUM(BU77:BU80)</f>
        <v>0</v>
      </c>
      <c r="BV76" s="38">
        <f t="shared" ref="BV76" si="374">SUM(BV77:BV80)</f>
        <v>0</v>
      </c>
      <c r="BW76" s="38">
        <f t="shared" ref="BW76" si="375">SUM(BW77:BW80)</f>
        <v>0</v>
      </c>
      <c r="BX76" s="38">
        <f t="shared" ref="BX76" si="376">SUM(BX77:BX80)</f>
        <v>0</v>
      </c>
      <c r="BY76" s="38">
        <f t="shared" ref="BY76" si="377">SUM(BY77:BY80)</f>
        <v>0</v>
      </c>
      <c r="BZ76" s="38">
        <f t="shared" ref="BZ76" si="378">SUM(BZ77:BZ80)</f>
        <v>0</v>
      </c>
      <c r="CA76" s="38">
        <f t="shared" ref="CA76" si="379">SUM(CA77:CA80)</f>
        <v>0</v>
      </c>
      <c r="CB76" s="38">
        <f t="shared" ref="CB76" si="380">SUM(CB77:CB80)</f>
        <v>0</v>
      </c>
      <c r="CC76" s="38">
        <f t="shared" ref="CC76" si="381">SUM(CC77:CC80)</f>
        <v>0</v>
      </c>
      <c r="CD76" s="38">
        <f t="shared" ref="CD76" si="382">SUM(CD77:CD80)</f>
        <v>0</v>
      </c>
      <c r="CE76" s="38">
        <f t="shared" ref="CE76" si="383">SUM(CE77:CE80)</f>
        <v>0</v>
      </c>
      <c r="CF76" s="38">
        <f t="shared" ref="CF76" si="384">SUM(CF77:CF80)</f>
        <v>0</v>
      </c>
      <c r="CG76" s="38">
        <f t="shared" si="330"/>
        <v>58.818431522880402</v>
      </c>
      <c r="CH76" s="38">
        <f t="shared" ref="CH76" si="385">SUM(CH77:CH80)</f>
        <v>0</v>
      </c>
      <c r="CI76" s="38">
        <f t="shared" ref="CI76" si="386">SUM(CI77:CI80)</f>
        <v>0</v>
      </c>
      <c r="CJ76" s="38">
        <f t="shared" ref="CJ76" si="387">SUM(CJ77:CJ80)</f>
        <v>58.818211075880399</v>
      </c>
      <c r="CK76" s="38">
        <f t="shared" ref="CK76" si="388">SUM(CK77:CK80)</f>
        <v>0</v>
      </c>
      <c r="CL76" s="38">
        <f t="shared" si="39"/>
        <v>56.282393816999999</v>
      </c>
      <c r="CM76" s="38">
        <f t="shared" ref="CM76:CN76" si="389">SUM(CM77:CM80)</f>
        <v>0</v>
      </c>
      <c r="CN76" s="38">
        <f t="shared" si="389"/>
        <v>0</v>
      </c>
      <c r="CO76" s="38">
        <f t="shared" si="331"/>
        <v>56.282393816999999</v>
      </c>
      <c r="CP76" s="38">
        <f t="shared" si="332"/>
        <v>0</v>
      </c>
      <c r="CQ76" s="35" t="s">
        <v>152</v>
      </c>
    </row>
    <row r="77" spans="1:95" s="18" customFormat="1" ht="70.5" customHeight="1" x14ac:dyDescent="0.25">
      <c r="A77" s="49" t="s">
        <v>171</v>
      </c>
      <c r="B77" s="39" t="s">
        <v>205</v>
      </c>
      <c r="C77" s="64" t="s">
        <v>257</v>
      </c>
      <c r="D77" s="35" t="s">
        <v>385</v>
      </c>
      <c r="E77" s="35">
        <v>2020</v>
      </c>
      <c r="F77" s="35">
        <v>2020</v>
      </c>
      <c r="G77" s="35">
        <f>F77</f>
        <v>2020</v>
      </c>
      <c r="H77" s="38">
        <v>7.5386117595208302E-2</v>
      </c>
      <c r="I77" s="38">
        <v>0.54601966540000002</v>
      </c>
      <c r="J77" s="45" t="s">
        <v>196</v>
      </c>
      <c r="K77" s="38">
        <v>7.5386117595208302E-2</v>
      </c>
      <c r="L77" s="44">
        <f t="shared" ref="K77:L79" si="390">I77</f>
        <v>0.54601966540000002</v>
      </c>
      <c r="M77" s="89" t="str">
        <f>J77</f>
        <v>декабрь 2018 г.</v>
      </c>
      <c r="N77" s="35" t="s">
        <v>152</v>
      </c>
      <c r="O77" s="29">
        <v>0</v>
      </c>
      <c r="P77" s="38">
        <v>0.73662151679999999</v>
      </c>
      <c r="Q77" s="38">
        <v>0.73662151679999999</v>
      </c>
      <c r="R77" s="38">
        <v>0.76866506495999998</v>
      </c>
      <c r="S77" s="38">
        <v>0.76866506495999998</v>
      </c>
      <c r="T77" s="38">
        <v>0.6086916175032</v>
      </c>
      <c r="U77" s="38">
        <v>0.55427701200000001</v>
      </c>
      <c r="V77" s="44">
        <v>0</v>
      </c>
      <c r="W77" s="38">
        <v>0</v>
      </c>
      <c r="X77" s="38">
        <f>U77-AD77-AN77</f>
        <v>0</v>
      </c>
      <c r="Y77" s="38">
        <v>0</v>
      </c>
      <c r="Z77" s="38">
        <v>0</v>
      </c>
      <c r="AA77" s="38">
        <v>0</v>
      </c>
      <c r="AB77" s="38">
        <v>0</v>
      </c>
      <c r="AC77" s="38">
        <v>0</v>
      </c>
      <c r="AD77" s="38">
        <v>0</v>
      </c>
      <c r="AE77" s="38">
        <v>0</v>
      </c>
      <c r="AF77" s="38">
        <v>0</v>
      </c>
      <c r="AG77" s="38">
        <v>0</v>
      </c>
      <c r="AH77" s="38">
        <v>0</v>
      </c>
      <c r="AI77" s="38">
        <v>0.6086916175032</v>
      </c>
      <c r="AJ77" s="38">
        <v>0</v>
      </c>
      <c r="AK77" s="38">
        <v>0</v>
      </c>
      <c r="AL77" s="38">
        <v>0.6086916175032</v>
      </c>
      <c r="AM77" s="38">
        <v>0</v>
      </c>
      <c r="AN77" s="38">
        <f>AQ77</f>
        <v>0.55427701200000001</v>
      </c>
      <c r="AO77" s="38">
        <v>0</v>
      </c>
      <c r="AP77" s="38">
        <v>0</v>
      </c>
      <c r="AQ77" s="38">
        <v>0.55427701200000001</v>
      </c>
      <c r="AR77" s="38">
        <v>0</v>
      </c>
      <c r="AS77" s="38">
        <v>0</v>
      </c>
      <c r="AT77" s="38">
        <v>0</v>
      </c>
      <c r="AU77" s="38">
        <v>0</v>
      </c>
      <c r="AV77" s="38">
        <v>0</v>
      </c>
      <c r="AW77" s="38">
        <v>0</v>
      </c>
      <c r="AX77" s="38">
        <v>0</v>
      </c>
      <c r="AY77" s="38">
        <v>0</v>
      </c>
      <c r="AZ77" s="38">
        <v>0</v>
      </c>
      <c r="BA77" s="38">
        <v>0</v>
      </c>
      <c r="BB77" s="38">
        <v>0</v>
      </c>
      <c r="BC77" s="38">
        <v>0</v>
      </c>
      <c r="BD77" s="38">
        <v>0</v>
      </c>
      <c r="BE77" s="38">
        <v>0</v>
      </c>
      <c r="BF77" s="38">
        <v>0</v>
      </c>
      <c r="BG77" s="38">
        <v>0</v>
      </c>
      <c r="BH77" s="38">
        <f>BC77</f>
        <v>0</v>
      </c>
      <c r="BI77" s="38">
        <f t="shared" ref="BI77:BL79" si="391">BD77</f>
        <v>0</v>
      </c>
      <c r="BJ77" s="38">
        <f t="shared" si="391"/>
        <v>0</v>
      </c>
      <c r="BK77" s="38">
        <f t="shared" si="391"/>
        <v>0</v>
      </c>
      <c r="BL77" s="38">
        <f t="shared" si="391"/>
        <v>0</v>
      </c>
      <c r="BM77" s="38">
        <v>0</v>
      </c>
      <c r="BN77" s="38">
        <v>0</v>
      </c>
      <c r="BO77" s="38">
        <v>0</v>
      </c>
      <c r="BP77" s="38">
        <v>0</v>
      </c>
      <c r="BQ77" s="38">
        <v>0</v>
      </c>
      <c r="BR77" s="38">
        <v>0</v>
      </c>
      <c r="BS77" s="38">
        <v>0</v>
      </c>
      <c r="BT77" s="38">
        <v>0</v>
      </c>
      <c r="BU77" s="38">
        <v>0</v>
      </c>
      <c r="BV77" s="38">
        <v>0</v>
      </c>
      <c r="BW77" s="38">
        <v>0</v>
      </c>
      <c r="BX77" s="38">
        <v>0</v>
      </c>
      <c r="BY77" s="38">
        <v>0</v>
      </c>
      <c r="BZ77" s="38">
        <v>0</v>
      </c>
      <c r="CA77" s="38">
        <v>0</v>
      </c>
      <c r="CB77" s="38">
        <v>0</v>
      </c>
      <c r="CC77" s="38">
        <v>0</v>
      </c>
      <c r="CD77" s="38">
        <v>0</v>
      </c>
      <c r="CE77" s="38">
        <v>0</v>
      </c>
      <c r="CF77" s="38">
        <v>0</v>
      </c>
      <c r="CG77" s="38">
        <f t="shared" si="330"/>
        <v>0.6086916175032</v>
      </c>
      <c r="CH77" s="38">
        <v>0</v>
      </c>
      <c r="CI77" s="38">
        <v>0</v>
      </c>
      <c r="CJ77" s="38">
        <v>0.6086916175032</v>
      </c>
      <c r="CK77" s="38">
        <v>0</v>
      </c>
      <c r="CL77" s="38">
        <f t="shared" si="39"/>
        <v>0.55427701200000001</v>
      </c>
      <c r="CM77" s="38">
        <f t="shared" ref="CM77:CN80" si="392">BX77+BN77+AY77+AJ77+BI77</f>
        <v>0</v>
      </c>
      <c r="CN77" s="38">
        <f t="shared" si="392"/>
        <v>0</v>
      </c>
      <c r="CO77" s="38">
        <f t="shared" si="331"/>
        <v>0.55427701200000001</v>
      </c>
      <c r="CP77" s="38">
        <f t="shared" si="332"/>
        <v>0</v>
      </c>
      <c r="CQ77" s="42"/>
    </row>
    <row r="78" spans="1:95" s="18" customFormat="1" ht="60.75" customHeight="1" x14ac:dyDescent="0.25">
      <c r="A78" s="49" t="s">
        <v>172</v>
      </c>
      <c r="B78" s="39" t="s">
        <v>281</v>
      </c>
      <c r="C78" s="64" t="s">
        <v>258</v>
      </c>
      <c r="D78" s="35" t="s">
        <v>159</v>
      </c>
      <c r="E78" s="35">
        <v>2021</v>
      </c>
      <c r="F78" s="35">
        <v>2022</v>
      </c>
      <c r="G78" s="35">
        <v>2022</v>
      </c>
      <c r="H78" s="38">
        <v>2.75630644322325</v>
      </c>
      <c r="I78" s="38">
        <v>42.206000000000003</v>
      </c>
      <c r="J78" s="45" t="s">
        <v>196</v>
      </c>
      <c r="K78" s="38">
        <f t="shared" si="390"/>
        <v>2.75630644322325</v>
      </c>
      <c r="L78" s="44">
        <v>42.206000000000003</v>
      </c>
      <c r="M78" s="89" t="s">
        <v>196</v>
      </c>
      <c r="N78" s="35" t="s">
        <v>152</v>
      </c>
      <c r="O78" s="29">
        <v>0</v>
      </c>
      <c r="P78" s="38">
        <v>57.271798272000012</v>
      </c>
      <c r="Q78" s="38">
        <v>61.507432546616919</v>
      </c>
      <c r="R78" s="38">
        <v>59.107999999999997</v>
      </c>
      <c r="S78" s="38">
        <v>59.762999999999998</v>
      </c>
      <c r="T78" s="38">
        <v>51.847680000000004</v>
      </c>
      <c r="U78" s="38">
        <v>48.280799999999999</v>
      </c>
      <c r="V78" s="44">
        <v>0</v>
      </c>
      <c r="W78" s="38">
        <v>47.964000000000006</v>
      </c>
      <c r="X78" s="38">
        <f>U78-AD78-AN78</f>
        <v>48.280799999999999</v>
      </c>
      <c r="Y78" s="38">
        <v>0</v>
      </c>
      <c r="Z78" s="38">
        <v>0</v>
      </c>
      <c r="AA78" s="38">
        <v>0</v>
      </c>
      <c r="AB78" s="38">
        <v>0</v>
      </c>
      <c r="AC78" s="38">
        <v>0</v>
      </c>
      <c r="AD78" s="38">
        <v>0</v>
      </c>
      <c r="AE78" s="38">
        <v>0</v>
      </c>
      <c r="AF78" s="38">
        <v>0</v>
      </c>
      <c r="AG78" s="38">
        <v>0</v>
      </c>
      <c r="AH78" s="38">
        <v>0</v>
      </c>
      <c r="AI78" s="38">
        <v>3.88368</v>
      </c>
      <c r="AJ78" s="38">
        <v>0</v>
      </c>
      <c r="AK78" s="38">
        <v>0</v>
      </c>
      <c r="AL78" s="38">
        <v>3.88368</v>
      </c>
      <c r="AM78" s="38">
        <v>0</v>
      </c>
      <c r="AN78" s="38">
        <v>0</v>
      </c>
      <c r="AO78" s="38">
        <v>0</v>
      </c>
      <c r="AP78" s="38">
        <v>0</v>
      </c>
      <c r="AQ78" s="38">
        <v>0</v>
      </c>
      <c r="AR78" s="38">
        <v>0</v>
      </c>
      <c r="AS78" s="38">
        <f>AV78</f>
        <v>0.763420447</v>
      </c>
      <c r="AT78" s="38">
        <v>0</v>
      </c>
      <c r="AU78" s="38">
        <v>0</v>
      </c>
      <c r="AV78" s="38">
        <v>0.763420447</v>
      </c>
      <c r="AW78" s="38">
        <v>0</v>
      </c>
      <c r="AX78" s="38">
        <f>BA78</f>
        <v>1.08</v>
      </c>
      <c r="AY78" s="38">
        <f>AT78</f>
        <v>0</v>
      </c>
      <c r="AZ78" s="38">
        <v>0</v>
      </c>
      <c r="BA78" s="38">
        <v>1.08</v>
      </c>
      <c r="BB78" s="38">
        <v>0</v>
      </c>
      <c r="BC78" s="38">
        <f>BF78</f>
        <v>47.200800000000001</v>
      </c>
      <c r="BD78" s="38">
        <v>0</v>
      </c>
      <c r="BE78" s="38">
        <v>0</v>
      </c>
      <c r="BF78" s="38">
        <v>47.200800000000001</v>
      </c>
      <c r="BG78" s="38">
        <v>0</v>
      </c>
      <c r="BH78" s="38">
        <f>BC78</f>
        <v>47.200800000000001</v>
      </c>
      <c r="BI78" s="38">
        <f t="shared" si="391"/>
        <v>0</v>
      </c>
      <c r="BJ78" s="38">
        <f t="shared" si="391"/>
        <v>0</v>
      </c>
      <c r="BK78" s="38">
        <f t="shared" si="391"/>
        <v>47.200800000000001</v>
      </c>
      <c r="BL78" s="38">
        <f t="shared" si="391"/>
        <v>0</v>
      </c>
      <c r="BM78" s="38">
        <v>0</v>
      </c>
      <c r="BN78" s="38">
        <v>0</v>
      </c>
      <c r="BO78" s="38">
        <v>0</v>
      </c>
      <c r="BP78" s="38">
        <v>0</v>
      </c>
      <c r="BQ78" s="38">
        <v>0</v>
      </c>
      <c r="BR78" s="38">
        <v>0</v>
      </c>
      <c r="BS78" s="38">
        <v>0</v>
      </c>
      <c r="BT78" s="38">
        <v>0</v>
      </c>
      <c r="BU78" s="38">
        <v>0</v>
      </c>
      <c r="BV78" s="38">
        <v>0</v>
      </c>
      <c r="BW78" s="38">
        <v>0</v>
      </c>
      <c r="BX78" s="38">
        <v>0</v>
      </c>
      <c r="BY78" s="38">
        <v>0</v>
      </c>
      <c r="BZ78" s="38">
        <v>0</v>
      </c>
      <c r="CA78" s="38">
        <v>0</v>
      </c>
      <c r="CB78" s="38">
        <v>0</v>
      </c>
      <c r="CC78" s="38">
        <v>0</v>
      </c>
      <c r="CD78" s="38">
        <v>0</v>
      </c>
      <c r="CE78" s="38">
        <v>0</v>
      </c>
      <c r="CF78" s="38">
        <v>0</v>
      </c>
      <c r="CG78" s="38">
        <f t="shared" si="330"/>
        <v>51.847900447000001</v>
      </c>
      <c r="CH78" s="38">
        <v>0</v>
      </c>
      <c r="CI78" s="38">
        <v>0</v>
      </c>
      <c r="CJ78" s="38">
        <v>51.847680000000004</v>
      </c>
      <c r="CK78" s="38">
        <v>0</v>
      </c>
      <c r="CL78" s="38">
        <f t="shared" si="39"/>
        <v>48.280799999999999</v>
      </c>
      <c r="CM78" s="38">
        <f t="shared" si="392"/>
        <v>0</v>
      </c>
      <c r="CN78" s="38">
        <f t="shared" si="392"/>
        <v>0</v>
      </c>
      <c r="CO78" s="38">
        <f t="shared" si="331"/>
        <v>48.280799999999999</v>
      </c>
      <c r="CP78" s="38">
        <f t="shared" si="332"/>
        <v>0</v>
      </c>
      <c r="CQ78" s="42" t="s">
        <v>401</v>
      </c>
    </row>
    <row r="79" spans="1:95" s="18" customFormat="1" ht="70.5" customHeight="1" x14ac:dyDescent="0.25">
      <c r="A79" s="49" t="s">
        <v>280</v>
      </c>
      <c r="B79" s="39" t="s">
        <v>341</v>
      </c>
      <c r="C79" s="64" t="s">
        <v>282</v>
      </c>
      <c r="D79" s="35" t="s">
        <v>385</v>
      </c>
      <c r="E79" s="35">
        <v>2019</v>
      </c>
      <c r="F79" s="35">
        <v>2020</v>
      </c>
      <c r="G79" s="35">
        <f>F79</f>
        <v>2020</v>
      </c>
      <c r="H79" s="38">
        <v>0.62222585064895797</v>
      </c>
      <c r="I79" s="38">
        <v>6.7005802583772001</v>
      </c>
      <c r="J79" s="45" t="s">
        <v>196</v>
      </c>
      <c r="K79" s="38">
        <v>0.62222585064895797</v>
      </c>
      <c r="L79" s="44">
        <f t="shared" si="390"/>
        <v>6.7005802583772001</v>
      </c>
      <c r="M79" s="89" t="str">
        <f>J79</f>
        <v>декабрь 2018 г.</v>
      </c>
      <c r="N79" s="35" t="s">
        <v>152</v>
      </c>
      <c r="O79" s="29">
        <v>0</v>
      </c>
      <c r="P79" s="38">
        <v>10.336270540799999</v>
      </c>
      <c r="Q79" s="38">
        <v>10.336270540799999</v>
      </c>
      <c r="R79" s="38">
        <v>10.772273957760003</v>
      </c>
      <c r="S79" s="38">
        <v>10.772273957760003</v>
      </c>
      <c r="T79" s="38">
        <v>6.7005802583771992</v>
      </c>
      <c r="U79" s="38">
        <f>AD79+AN79</f>
        <v>4.5035673240000005</v>
      </c>
      <c r="V79" s="44">
        <v>0</v>
      </c>
      <c r="W79" s="38">
        <v>0</v>
      </c>
      <c r="X79" s="38">
        <f>U79-AD79-AN79</f>
        <v>0</v>
      </c>
      <c r="Y79" s="38">
        <v>0.33874080000000001</v>
      </c>
      <c r="Z79" s="38">
        <v>0</v>
      </c>
      <c r="AA79" s="38">
        <v>0</v>
      </c>
      <c r="AB79" s="38">
        <v>0.33874080000000001</v>
      </c>
      <c r="AC79" s="38">
        <v>0</v>
      </c>
      <c r="AD79" s="38">
        <v>0.33946181999999991</v>
      </c>
      <c r="AE79" s="38">
        <v>0</v>
      </c>
      <c r="AF79" s="38">
        <v>0</v>
      </c>
      <c r="AG79" s="38">
        <v>0.33946181999999991</v>
      </c>
      <c r="AH79" s="38">
        <v>0</v>
      </c>
      <c r="AI79" s="38">
        <v>6.3618394583772</v>
      </c>
      <c r="AJ79" s="38">
        <v>0</v>
      </c>
      <c r="AK79" s="38">
        <v>0</v>
      </c>
      <c r="AL79" s="38">
        <v>6.3618394583772</v>
      </c>
      <c r="AM79" s="38">
        <v>0</v>
      </c>
      <c r="AN79" s="38">
        <f>AQ79</f>
        <v>4.1641055040000001</v>
      </c>
      <c r="AO79" s="38">
        <v>0</v>
      </c>
      <c r="AP79" s="38">
        <v>0</v>
      </c>
      <c r="AQ79" s="38">
        <v>4.1641055040000001</v>
      </c>
      <c r="AR79" s="38">
        <v>0</v>
      </c>
      <c r="AS79" s="38">
        <v>0</v>
      </c>
      <c r="AT79" s="38">
        <v>0</v>
      </c>
      <c r="AU79" s="38">
        <v>0</v>
      </c>
      <c r="AV79" s="38">
        <v>0</v>
      </c>
      <c r="AW79" s="38">
        <v>0</v>
      </c>
      <c r="AX79" s="38">
        <v>0</v>
      </c>
      <c r="AY79" s="38">
        <v>0</v>
      </c>
      <c r="AZ79" s="38">
        <v>0</v>
      </c>
      <c r="BA79" s="38">
        <v>0</v>
      </c>
      <c r="BB79" s="38">
        <v>0</v>
      </c>
      <c r="BC79" s="38">
        <v>0</v>
      </c>
      <c r="BD79" s="38">
        <v>0</v>
      </c>
      <c r="BE79" s="38">
        <v>0</v>
      </c>
      <c r="BF79" s="38">
        <v>0</v>
      </c>
      <c r="BG79" s="38">
        <v>0</v>
      </c>
      <c r="BH79" s="38">
        <f>BC79</f>
        <v>0</v>
      </c>
      <c r="BI79" s="38">
        <f t="shared" si="391"/>
        <v>0</v>
      </c>
      <c r="BJ79" s="38">
        <f t="shared" si="391"/>
        <v>0</v>
      </c>
      <c r="BK79" s="38">
        <f t="shared" si="391"/>
        <v>0</v>
      </c>
      <c r="BL79" s="38">
        <f t="shared" si="391"/>
        <v>0</v>
      </c>
      <c r="BM79" s="38">
        <v>0</v>
      </c>
      <c r="BN79" s="38">
        <v>0</v>
      </c>
      <c r="BO79" s="38">
        <v>0</v>
      </c>
      <c r="BP79" s="38">
        <v>0</v>
      </c>
      <c r="BQ79" s="38">
        <v>0</v>
      </c>
      <c r="BR79" s="38">
        <v>0</v>
      </c>
      <c r="BS79" s="38">
        <v>0</v>
      </c>
      <c r="BT79" s="38">
        <v>0</v>
      </c>
      <c r="BU79" s="38">
        <v>0</v>
      </c>
      <c r="BV79" s="38">
        <v>0</v>
      </c>
      <c r="BW79" s="38">
        <v>0</v>
      </c>
      <c r="BX79" s="38">
        <v>0</v>
      </c>
      <c r="BY79" s="38">
        <v>0</v>
      </c>
      <c r="BZ79" s="38">
        <v>0</v>
      </c>
      <c r="CA79" s="38">
        <v>0</v>
      </c>
      <c r="CB79" s="38">
        <v>0</v>
      </c>
      <c r="CC79" s="38">
        <v>0</v>
      </c>
      <c r="CD79" s="38">
        <v>0</v>
      </c>
      <c r="CE79" s="38">
        <v>0</v>
      </c>
      <c r="CF79" s="38">
        <v>0</v>
      </c>
      <c r="CG79" s="38">
        <f t="shared" si="330"/>
        <v>6.3618394583772</v>
      </c>
      <c r="CH79" s="38">
        <v>0</v>
      </c>
      <c r="CI79" s="38">
        <v>0</v>
      </c>
      <c r="CJ79" s="38">
        <v>6.3618394583772</v>
      </c>
      <c r="CK79" s="38">
        <v>0</v>
      </c>
      <c r="CL79" s="38">
        <f t="shared" si="39"/>
        <v>4.1641055040000001</v>
      </c>
      <c r="CM79" s="38">
        <f t="shared" si="392"/>
        <v>0</v>
      </c>
      <c r="CN79" s="38">
        <f t="shared" si="392"/>
        <v>0</v>
      </c>
      <c r="CO79" s="38">
        <f t="shared" si="331"/>
        <v>4.1641055040000001</v>
      </c>
      <c r="CP79" s="38">
        <f t="shared" si="332"/>
        <v>0</v>
      </c>
      <c r="CQ79" s="42"/>
    </row>
    <row r="80" spans="1:95" s="18" customFormat="1" ht="131.25" customHeight="1" x14ac:dyDescent="0.25">
      <c r="A80" s="49" t="s">
        <v>347</v>
      </c>
      <c r="B80" s="39" t="s">
        <v>348</v>
      </c>
      <c r="C80" s="64" t="s">
        <v>349</v>
      </c>
      <c r="D80" s="35" t="s">
        <v>159</v>
      </c>
      <c r="E80" s="35">
        <v>2021</v>
      </c>
      <c r="F80" s="35" t="s">
        <v>152</v>
      </c>
      <c r="G80" s="35">
        <v>2021</v>
      </c>
      <c r="H80" s="45" t="s">
        <v>152</v>
      </c>
      <c r="I80" s="45" t="s">
        <v>152</v>
      </c>
      <c r="J80" s="45" t="s">
        <v>152</v>
      </c>
      <c r="K80" s="38" t="str">
        <f t="shared" ref="K80" si="393">H80</f>
        <v>нд</v>
      </c>
      <c r="L80" s="44">
        <v>3.2829999999999999</v>
      </c>
      <c r="M80" s="89" t="s">
        <v>353</v>
      </c>
      <c r="N80" s="35" t="s">
        <v>152</v>
      </c>
      <c r="O80" s="29">
        <v>0</v>
      </c>
      <c r="P80" s="38" t="s">
        <v>152</v>
      </c>
      <c r="Q80" s="38" t="s">
        <v>152</v>
      </c>
      <c r="R80" s="38">
        <v>4.0380000000000003</v>
      </c>
      <c r="S80" s="38">
        <v>4.673</v>
      </c>
      <c r="T80" s="38" t="s">
        <v>152</v>
      </c>
      <c r="U80" s="38">
        <v>3.2832113010000001</v>
      </c>
      <c r="V80" s="44">
        <v>0</v>
      </c>
      <c r="W80" s="38">
        <v>0</v>
      </c>
      <c r="X80" s="38">
        <f>U80-AD80-AN80</f>
        <v>3.2832113010000001</v>
      </c>
      <c r="Y80" s="38">
        <v>0</v>
      </c>
      <c r="Z80" s="38">
        <v>0</v>
      </c>
      <c r="AA80" s="38">
        <v>0</v>
      </c>
      <c r="AB80" s="38">
        <v>0</v>
      </c>
      <c r="AC80" s="38">
        <v>0</v>
      </c>
      <c r="AD80" s="38">
        <v>0</v>
      </c>
      <c r="AE80" s="38">
        <v>0</v>
      </c>
      <c r="AF80" s="38">
        <v>0</v>
      </c>
      <c r="AG80" s="38">
        <v>0</v>
      </c>
      <c r="AH80" s="38">
        <v>0</v>
      </c>
      <c r="AI80" s="38">
        <v>0</v>
      </c>
      <c r="AJ80" s="38">
        <v>0</v>
      </c>
      <c r="AK80" s="38">
        <v>0</v>
      </c>
      <c r="AL80" s="38">
        <v>0</v>
      </c>
      <c r="AM80" s="38">
        <v>0</v>
      </c>
      <c r="AN80" s="38">
        <v>0</v>
      </c>
      <c r="AO80" s="38">
        <v>0</v>
      </c>
      <c r="AP80" s="38">
        <v>0</v>
      </c>
      <c r="AQ80" s="38">
        <v>0</v>
      </c>
      <c r="AR80" s="38">
        <v>0</v>
      </c>
      <c r="AS80" s="38">
        <v>0</v>
      </c>
      <c r="AT80" s="38">
        <v>0</v>
      </c>
      <c r="AU80" s="38">
        <v>0</v>
      </c>
      <c r="AV80" s="38">
        <v>0</v>
      </c>
      <c r="AW80" s="38">
        <v>0</v>
      </c>
      <c r="AX80" s="38">
        <f>BA80</f>
        <v>3.2832113009999997</v>
      </c>
      <c r="AY80" s="38">
        <f>AT80</f>
        <v>0</v>
      </c>
      <c r="AZ80" s="38">
        <v>0</v>
      </c>
      <c r="BA80" s="38">
        <v>3.2832113009999997</v>
      </c>
      <c r="BB80" s="38">
        <v>0</v>
      </c>
      <c r="BC80" s="38">
        <v>0</v>
      </c>
      <c r="BD80" s="38">
        <v>0</v>
      </c>
      <c r="BE80" s="38">
        <v>0</v>
      </c>
      <c r="BF80" s="38">
        <v>0</v>
      </c>
      <c r="BG80" s="38">
        <v>0</v>
      </c>
      <c r="BH80" s="38">
        <f>BC80</f>
        <v>0</v>
      </c>
      <c r="BI80" s="38">
        <f t="shared" ref="BI80" si="394">BD80</f>
        <v>0</v>
      </c>
      <c r="BJ80" s="38">
        <f t="shared" ref="BJ80" si="395">BE80</f>
        <v>0</v>
      </c>
      <c r="BK80" s="38">
        <f t="shared" ref="BK80" si="396">BF80</f>
        <v>0</v>
      </c>
      <c r="BL80" s="38">
        <f t="shared" ref="BL80" si="397">BG80</f>
        <v>0</v>
      </c>
      <c r="BM80" s="38">
        <v>0</v>
      </c>
      <c r="BN80" s="38">
        <v>0</v>
      </c>
      <c r="BO80" s="38">
        <v>0</v>
      </c>
      <c r="BP80" s="38">
        <v>0</v>
      </c>
      <c r="BQ80" s="38">
        <v>0</v>
      </c>
      <c r="BR80" s="38">
        <v>0</v>
      </c>
      <c r="BS80" s="38">
        <v>0</v>
      </c>
      <c r="BT80" s="38">
        <v>0</v>
      </c>
      <c r="BU80" s="38">
        <v>0</v>
      </c>
      <c r="BV80" s="38">
        <v>0</v>
      </c>
      <c r="BW80" s="38">
        <v>0</v>
      </c>
      <c r="BX80" s="38">
        <v>0</v>
      </c>
      <c r="BY80" s="38">
        <v>0</v>
      </c>
      <c r="BZ80" s="38">
        <v>0</v>
      </c>
      <c r="CA80" s="38">
        <v>0</v>
      </c>
      <c r="CB80" s="38">
        <v>0</v>
      </c>
      <c r="CC80" s="38">
        <v>0</v>
      </c>
      <c r="CD80" s="38">
        <v>0</v>
      </c>
      <c r="CE80" s="38">
        <v>0</v>
      </c>
      <c r="CF80" s="38">
        <v>0</v>
      </c>
      <c r="CG80" s="38">
        <f t="shared" si="330"/>
        <v>0</v>
      </c>
      <c r="CH80" s="38">
        <v>0</v>
      </c>
      <c r="CI80" s="38">
        <v>0</v>
      </c>
      <c r="CJ80" s="38">
        <v>0</v>
      </c>
      <c r="CK80" s="38">
        <v>0</v>
      </c>
      <c r="CL80" s="38">
        <f t="shared" si="39"/>
        <v>3.2832113009999997</v>
      </c>
      <c r="CM80" s="38">
        <f t="shared" si="392"/>
        <v>0</v>
      </c>
      <c r="CN80" s="38">
        <f t="shared" si="392"/>
        <v>0</v>
      </c>
      <c r="CO80" s="38">
        <f t="shared" si="331"/>
        <v>3.2832113009999997</v>
      </c>
      <c r="CP80" s="38">
        <f t="shared" si="332"/>
        <v>0</v>
      </c>
      <c r="CQ80" s="42" t="s">
        <v>174</v>
      </c>
    </row>
    <row r="81" spans="1:96" s="18" customFormat="1" ht="47.25" x14ac:dyDescent="0.25">
      <c r="A81" s="36" t="s">
        <v>110</v>
      </c>
      <c r="B81" s="37" t="s">
        <v>111</v>
      </c>
      <c r="C81" s="35" t="s">
        <v>160</v>
      </c>
      <c r="D81" s="35" t="s">
        <v>152</v>
      </c>
      <c r="E81" s="35" t="s">
        <v>152</v>
      </c>
      <c r="F81" s="35" t="s">
        <v>152</v>
      </c>
      <c r="G81" s="35" t="s">
        <v>152</v>
      </c>
      <c r="H81" s="38">
        <f>H82</f>
        <v>4.6867593237641474</v>
      </c>
      <c r="I81" s="38">
        <f>I82</f>
        <v>29.742921369767998</v>
      </c>
      <c r="J81" s="45">
        <v>0</v>
      </c>
      <c r="K81" s="38">
        <f t="shared" ref="K81:V81" si="398">K82</f>
        <v>5.8264441797641471</v>
      </c>
      <c r="L81" s="38">
        <f>L82</f>
        <v>41.395921369767997</v>
      </c>
      <c r="M81" s="45">
        <f t="shared" si="398"/>
        <v>0</v>
      </c>
      <c r="N81" s="38">
        <f t="shared" si="398"/>
        <v>0</v>
      </c>
      <c r="O81" s="38">
        <f t="shared" si="398"/>
        <v>0</v>
      </c>
      <c r="P81" s="38">
        <f>P82</f>
        <v>42.397554718459205</v>
      </c>
      <c r="Q81" s="38">
        <f>Q82</f>
        <v>45.952012731976751</v>
      </c>
      <c r="R81" s="38">
        <f>SUM(R82,R89)</f>
        <v>62.736650982172243</v>
      </c>
      <c r="S81" s="38">
        <f>SUM(S82,S89)</f>
        <v>69.817522600963287</v>
      </c>
      <c r="T81" s="38">
        <f>T82</f>
        <v>35.016142918473804</v>
      </c>
      <c r="U81" s="38">
        <f>SUM(U82,U89)</f>
        <v>48.47884878934228</v>
      </c>
      <c r="V81" s="38">
        <f t="shared" si="398"/>
        <v>0</v>
      </c>
      <c r="W81" s="38">
        <v>11.909538717342279</v>
      </c>
      <c r="X81" s="38">
        <f>X82</f>
        <v>23.562834717342277</v>
      </c>
      <c r="Y81" s="38">
        <f>Y82</f>
        <v>0</v>
      </c>
      <c r="Z81" s="38">
        <f t="shared" ref="Z81:AH81" si="399">Z82</f>
        <v>0</v>
      </c>
      <c r="AA81" s="38">
        <f t="shared" si="399"/>
        <v>0</v>
      </c>
      <c r="AB81" s="38">
        <f t="shared" si="399"/>
        <v>0</v>
      </c>
      <c r="AC81" s="38">
        <f t="shared" si="399"/>
        <v>0</v>
      </c>
      <c r="AD81" s="38">
        <f t="shared" si="399"/>
        <v>0</v>
      </c>
      <c r="AE81" s="38">
        <f t="shared" si="399"/>
        <v>0</v>
      </c>
      <c r="AF81" s="38">
        <f t="shared" si="399"/>
        <v>0</v>
      </c>
      <c r="AG81" s="38">
        <f t="shared" si="399"/>
        <v>0</v>
      </c>
      <c r="AH81" s="38">
        <f t="shared" si="399"/>
        <v>0</v>
      </c>
      <c r="AI81" s="38">
        <f t="shared" ref="AI81" si="400">AI82</f>
        <v>23.106604201131528</v>
      </c>
      <c r="AJ81" s="38">
        <f t="shared" ref="AJ81" si="401">AJ82</f>
        <v>0</v>
      </c>
      <c r="AK81" s="38">
        <f t="shared" ref="AK81" si="402">AK82</f>
        <v>0</v>
      </c>
      <c r="AL81" s="38">
        <f t="shared" ref="AL81" si="403">AL82</f>
        <v>19.58928795145891</v>
      </c>
      <c r="AM81" s="38">
        <f t="shared" ref="AM81" si="404">AM82</f>
        <v>3.51731624967262</v>
      </c>
      <c r="AN81" s="38">
        <f>AN82+AN89</f>
        <v>24.916014071999999</v>
      </c>
      <c r="AO81" s="38">
        <f t="shared" ref="AO81:AR81" si="405">AO82+AO89</f>
        <v>0</v>
      </c>
      <c r="AP81" s="38">
        <f t="shared" si="405"/>
        <v>0</v>
      </c>
      <c r="AQ81" s="38">
        <f t="shared" si="405"/>
        <v>24.916014071999999</v>
      </c>
      <c r="AR81" s="38">
        <f t="shared" si="405"/>
        <v>0</v>
      </c>
      <c r="AS81" s="38">
        <f t="shared" ref="AS81" si="406">AS82</f>
        <v>0</v>
      </c>
      <c r="AT81" s="38">
        <f t="shared" ref="AT81" si="407">AT82</f>
        <v>0</v>
      </c>
      <c r="AU81" s="38">
        <f t="shared" ref="AU81" si="408">AU82</f>
        <v>0</v>
      </c>
      <c r="AV81" s="38">
        <f t="shared" ref="AV81" si="409">AV82</f>
        <v>0</v>
      </c>
      <c r="AW81" s="38">
        <f t="shared" ref="AW81" si="410">AW82</f>
        <v>0</v>
      </c>
      <c r="AX81" s="38">
        <f t="shared" ref="AX81" si="411">AX82</f>
        <v>11.653296000000001</v>
      </c>
      <c r="AY81" s="38">
        <f t="shared" ref="AY81" si="412">AY82</f>
        <v>0</v>
      </c>
      <c r="AZ81" s="38">
        <f t="shared" ref="AZ81" si="413">AZ82</f>
        <v>0</v>
      </c>
      <c r="BA81" s="38">
        <f t="shared" ref="BA81" si="414">BA82</f>
        <v>11.653296000000001</v>
      </c>
      <c r="BB81" s="38">
        <f t="shared" ref="BB81" si="415">BB82</f>
        <v>0</v>
      </c>
      <c r="BC81" s="38">
        <f t="shared" ref="BC81" si="416">BC82</f>
        <v>0</v>
      </c>
      <c r="BD81" s="38">
        <f t="shared" ref="BD81" si="417">BD82</f>
        <v>0</v>
      </c>
      <c r="BE81" s="38">
        <f t="shared" ref="BE81" si="418">BE82</f>
        <v>0</v>
      </c>
      <c r="BF81" s="38">
        <f t="shared" ref="BF81" si="419">BF82</f>
        <v>0</v>
      </c>
      <c r="BG81" s="38">
        <f t="shared" ref="BG81" si="420">BG82</f>
        <v>0</v>
      </c>
      <c r="BH81" s="38">
        <f t="shared" ref="BH81" si="421">BH82</f>
        <v>0</v>
      </c>
      <c r="BI81" s="38">
        <f t="shared" ref="BI81" si="422">BI82</f>
        <v>0</v>
      </c>
      <c r="BJ81" s="38">
        <f t="shared" ref="BJ81" si="423">BJ82</f>
        <v>0</v>
      </c>
      <c r="BK81" s="38">
        <f t="shared" ref="BK81" si="424">BK82</f>
        <v>0</v>
      </c>
      <c r="BL81" s="38">
        <f t="shared" ref="BL81" si="425">BL82</f>
        <v>0</v>
      </c>
      <c r="BM81" s="38">
        <f t="shared" ref="BM81" si="426">BM82</f>
        <v>11.909538717342279</v>
      </c>
      <c r="BN81" s="38">
        <f t="shared" ref="BN81" si="427">BN82</f>
        <v>0</v>
      </c>
      <c r="BO81" s="38">
        <f t="shared" ref="BO81" si="428">BO82</f>
        <v>0</v>
      </c>
      <c r="BP81" s="38">
        <f t="shared" ref="BP81" si="429">BP82</f>
        <v>11.909538717342279</v>
      </c>
      <c r="BQ81" s="38">
        <f t="shared" ref="BQ81" si="430">BQ82</f>
        <v>0</v>
      </c>
      <c r="BR81" s="38">
        <f t="shared" ref="BR81" si="431">BR82</f>
        <v>11.909538717342279</v>
      </c>
      <c r="BS81" s="38">
        <f t="shared" ref="BS81" si="432">BS82</f>
        <v>0</v>
      </c>
      <c r="BT81" s="38">
        <f t="shared" ref="BT81" si="433">BT82</f>
        <v>0</v>
      </c>
      <c r="BU81" s="38">
        <f t="shared" ref="BU81" si="434">BU82</f>
        <v>11.909538717342279</v>
      </c>
      <c r="BV81" s="38">
        <f t="shared" ref="BV81" si="435">BV82</f>
        <v>0</v>
      </c>
      <c r="BW81" s="38">
        <f t="shared" ref="BW81" si="436">BW82</f>
        <v>0</v>
      </c>
      <c r="BX81" s="38">
        <f t="shared" ref="BX81" si="437">BX82</f>
        <v>0</v>
      </c>
      <c r="BY81" s="38">
        <f t="shared" ref="BY81" si="438">BY82</f>
        <v>0</v>
      </c>
      <c r="BZ81" s="38">
        <f t="shared" ref="BZ81" si="439">BZ82</f>
        <v>0</v>
      </c>
      <c r="CA81" s="38">
        <f t="shared" ref="CA81" si="440">CA82</f>
        <v>0</v>
      </c>
      <c r="CB81" s="38">
        <f t="shared" ref="CB81" si="441">CB82</f>
        <v>0</v>
      </c>
      <c r="CC81" s="38">
        <f t="shared" ref="CC81" si="442">CC82</f>
        <v>0</v>
      </c>
      <c r="CD81" s="38">
        <f t="shared" ref="CD81" si="443">CD82</f>
        <v>0</v>
      </c>
      <c r="CE81" s="38">
        <f t="shared" ref="CE81" si="444">CE82</f>
        <v>0</v>
      </c>
      <c r="CF81" s="38">
        <f t="shared" ref="CF81" si="445">CF82</f>
        <v>0</v>
      </c>
      <c r="CG81" s="38">
        <f t="shared" si="330"/>
        <v>35.016142918473804</v>
      </c>
      <c r="CH81" s="38">
        <f t="shared" ref="CH81" si="446">CH82</f>
        <v>0</v>
      </c>
      <c r="CI81" s="38">
        <f t="shared" ref="CI81" si="447">CI82</f>
        <v>0</v>
      </c>
      <c r="CJ81" s="38">
        <f t="shared" ref="CJ81" si="448">CJ82</f>
        <v>31.498826668801193</v>
      </c>
      <c r="CK81" s="38">
        <f t="shared" ref="CK81" si="449">CK82</f>
        <v>3.51731624967262</v>
      </c>
      <c r="CL81" s="38">
        <f t="shared" si="39"/>
        <v>48.47884878934228</v>
      </c>
      <c r="CM81" s="38">
        <f t="shared" ref="CM81:CN81" si="450">CM82</f>
        <v>0</v>
      </c>
      <c r="CN81" s="38">
        <f t="shared" si="450"/>
        <v>0</v>
      </c>
      <c r="CO81" s="38">
        <f t="shared" si="331"/>
        <v>48.47884878934228</v>
      </c>
      <c r="CP81" s="38">
        <f t="shared" si="332"/>
        <v>0</v>
      </c>
      <c r="CQ81" s="35" t="s">
        <v>152</v>
      </c>
    </row>
    <row r="82" spans="1:96" s="18" customFormat="1" ht="31.5" x14ac:dyDescent="0.25">
      <c r="A82" s="36" t="s">
        <v>112</v>
      </c>
      <c r="B82" s="37" t="s">
        <v>113</v>
      </c>
      <c r="C82" s="35" t="s">
        <v>160</v>
      </c>
      <c r="D82" s="35" t="s">
        <v>152</v>
      </c>
      <c r="E82" s="35" t="s">
        <v>152</v>
      </c>
      <c r="F82" s="35" t="s">
        <v>152</v>
      </c>
      <c r="G82" s="35" t="s">
        <v>152</v>
      </c>
      <c r="H82" s="38">
        <f>SUM(H83:H88)</f>
        <v>4.6867593237641474</v>
      </c>
      <c r="I82" s="38">
        <f>SUM(I83:I88)</f>
        <v>29.742921369767998</v>
      </c>
      <c r="J82" s="45">
        <v>0</v>
      </c>
      <c r="K82" s="38">
        <f>SUM(K83:K88)</f>
        <v>5.8264441797641471</v>
      </c>
      <c r="L82" s="38">
        <f>SUM(L83:L88)</f>
        <v>41.395921369767997</v>
      </c>
      <c r="M82" s="45">
        <f t="shared" ref="M82:V82" si="451">SUM(M83:M88)</f>
        <v>0</v>
      </c>
      <c r="N82" s="38">
        <f t="shared" si="451"/>
        <v>0</v>
      </c>
      <c r="O82" s="38">
        <f t="shared" si="451"/>
        <v>0</v>
      </c>
      <c r="P82" s="38">
        <f t="shared" ref="P82:U82" si="452">SUM(P83:P88)</f>
        <v>42.397554718459205</v>
      </c>
      <c r="Q82" s="38">
        <f t="shared" si="452"/>
        <v>45.952012731976751</v>
      </c>
      <c r="R82" s="38">
        <f t="shared" si="452"/>
        <v>62.736650982172243</v>
      </c>
      <c r="S82" s="38">
        <f t="shared" si="452"/>
        <v>69.817522600963287</v>
      </c>
      <c r="T82" s="38">
        <f t="shared" si="452"/>
        <v>35.016142918473804</v>
      </c>
      <c r="U82" s="38">
        <f t="shared" si="452"/>
        <v>45.52776842134228</v>
      </c>
      <c r="V82" s="38">
        <f t="shared" si="451"/>
        <v>0</v>
      </c>
      <c r="W82" s="38">
        <v>11.909538717342279</v>
      </c>
      <c r="X82" s="38">
        <f>SUM(X83:X88)</f>
        <v>23.562834717342277</v>
      </c>
      <c r="Y82" s="38">
        <f>SUM(Y83:Y87)</f>
        <v>0</v>
      </c>
      <c r="Z82" s="38">
        <f t="shared" ref="Z82:AH82" si="453">SUM(Z83:Z87)</f>
        <v>0</v>
      </c>
      <c r="AA82" s="38">
        <f t="shared" si="453"/>
        <v>0</v>
      </c>
      <c r="AB82" s="38">
        <f t="shared" si="453"/>
        <v>0</v>
      </c>
      <c r="AC82" s="38">
        <f t="shared" si="453"/>
        <v>0</v>
      </c>
      <c r="AD82" s="38">
        <f t="shared" si="453"/>
        <v>0</v>
      </c>
      <c r="AE82" s="38">
        <f t="shared" si="453"/>
        <v>0</v>
      </c>
      <c r="AF82" s="38">
        <f t="shared" si="453"/>
        <v>0</v>
      </c>
      <c r="AG82" s="38">
        <f t="shared" si="453"/>
        <v>0</v>
      </c>
      <c r="AH82" s="38">
        <f t="shared" si="453"/>
        <v>0</v>
      </c>
      <c r="AI82" s="38">
        <f t="shared" ref="AI82" si="454">SUM(AI83:AI87)</f>
        <v>23.106604201131528</v>
      </c>
      <c r="AJ82" s="38">
        <f t="shared" ref="AJ82" si="455">SUM(AJ83:AJ87)</f>
        <v>0</v>
      </c>
      <c r="AK82" s="38">
        <f t="shared" ref="AK82" si="456">SUM(AK83:AK87)</f>
        <v>0</v>
      </c>
      <c r="AL82" s="38">
        <f t="shared" ref="AL82" si="457">SUM(AL83:AL87)</f>
        <v>19.58928795145891</v>
      </c>
      <c r="AM82" s="38">
        <f t="shared" ref="AM82" si="458">SUM(AM83:AM87)</f>
        <v>3.51731624967262</v>
      </c>
      <c r="AN82" s="38">
        <f t="shared" ref="AN82:AQ82" si="459">SUM(AN83:AN87)</f>
        <v>21.964933704</v>
      </c>
      <c r="AO82" s="38">
        <f t="shared" si="459"/>
        <v>0</v>
      </c>
      <c r="AP82" s="38">
        <f t="shared" si="459"/>
        <v>0</v>
      </c>
      <c r="AQ82" s="38">
        <f t="shared" si="459"/>
        <v>21.964933704</v>
      </c>
      <c r="AR82" s="38">
        <f t="shared" ref="AR82" si="460">SUM(AR83:AR87)</f>
        <v>0</v>
      </c>
      <c r="AS82" s="38">
        <f t="shared" ref="AS82" si="461">SUM(AS83:AS87)</f>
        <v>0</v>
      </c>
      <c r="AT82" s="38">
        <f t="shared" ref="AT82" si="462">SUM(AT83:AT87)</f>
        <v>0</v>
      </c>
      <c r="AU82" s="38">
        <f t="shared" ref="AU82" si="463">SUM(AU83:AU87)</f>
        <v>0</v>
      </c>
      <c r="AV82" s="38">
        <f t="shared" ref="AV82" si="464">SUM(AV83:AV87)</f>
        <v>0</v>
      </c>
      <c r="AW82" s="38">
        <f t="shared" ref="AW82" si="465">SUM(AW83:AW87)</f>
        <v>0</v>
      </c>
      <c r="AX82" s="38">
        <f>SUM(AX83:AX88)</f>
        <v>11.653296000000001</v>
      </c>
      <c r="AY82" s="38">
        <f t="shared" ref="AY82:BB82" si="466">SUM(AY83:AY88)</f>
        <v>0</v>
      </c>
      <c r="AZ82" s="38">
        <f t="shared" si="466"/>
        <v>0</v>
      </c>
      <c r="BA82" s="38">
        <f t="shared" si="466"/>
        <v>11.653296000000001</v>
      </c>
      <c r="BB82" s="38">
        <f t="shared" si="466"/>
        <v>0</v>
      </c>
      <c r="BC82" s="38">
        <f t="shared" ref="BC82" si="467">SUM(BC83:BC87)</f>
        <v>0</v>
      </c>
      <c r="BD82" s="38">
        <f t="shared" ref="BD82" si="468">SUM(BD83:BD87)</f>
        <v>0</v>
      </c>
      <c r="BE82" s="38">
        <f t="shared" ref="BE82" si="469">SUM(BE83:BE87)</f>
        <v>0</v>
      </c>
      <c r="BF82" s="38">
        <f t="shared" ref="BF82" si="470">SUM(BF83:BF87)</f>
        <v>0</v>
      </c>
      <c r="BG82" s="38">
        <f t="shared" ref="BG82" si="471">SUM(BG83:BG87)</f>
        <v>0</v>
      </c>
      <c r="BH82" s="38">
        <f t="shared" ref="BH82" si="472">SUM(BH83:BH87)</f>
        <v>0</v>
      </c>
      <c r="BI82" s="38">
        <f t="shared" ref="BI82" si="473">SUM(BI83:BI87)</f>
        <v>0</v>
      </c>
      <c r="BJ82" s="38">
        <f t="shared" ref="BJ82" si="474">SUM(BJ83:BJ87)</f>
        <v>0</v>
      </c>
      <c r="BK82" s="38">
        <f t="shared" ref="BK82" si="475">SUM(BK83:BK87)</f>
        <v>0</v>
      </c>
      <c r="BL82" s="38">
        <f t="shared" ref="BL82" si="476">SUM(BL83:BL87)</f>
        <v>0</v>
      </c>
      <c r="BM82" s="38">
        <f t="shared" ref="BM82" si="477">SUM(BM83:BM87)</f>
        <v>11.909538717342279</v>
      </c>
      <c r="BN82" s="38">
        <f t="shared" ref="BN82" si="478">SUM(BN83:BN87)</f>
        <v>0</v>
      </c>
      <c r="BO82" s="38">
        <f t="shared" ref="BO82" si="479">SUM(BO83:BO87)</f>
        <v>0</v>
      </c>
      <c r="BP82" s="38">
        <f t="shared" ref="BP82" si="480">SUM(BP83:BP87)</f>
        <v>11.909538717342279</v>
      </c>
      <c r="BQ82" s="38">
        <f t="shared" ref="BQ82" si="481">SUM(BQ83:BQ87)</f>
        <v>0</v>
      </c>
      <c r="BR82" s="38">
        <f t="shared" ref="BR82" si="482">SUM(BR83:BR87)</f>
        <v>11.909538717342279</v>
      </c>
      <c r="BS82" s="38">
        <f t="shared" ref="BS82" si="483">SUM(BS83:BS87)</f>
        <v>0</v>
      </c>
      <c r="BT82" s="38">
        <f t="shared" ref="BT82" si="484">SUM(BT83:BT87)</f>
        <v>0</v>
      </c>
      <c r="BU82" s="38">
        <f t="shared" ref="BU82" si="485">SUM(BU83:BU87)</f>
        <v>11.909538717342279</v>
      </c>
      <c r="BV82" s="38">
        <f t="shared" ref="BV82" si="486">SUM(BV83:BV87)</f>
        <v>0</v>
      </c>
      <c r="BW82" s="38">
        <f t="shared" ref="BW82" si="487">SUM(BW83:BW87)</f>
        <v>0</v>
      </c>
      <c r="BX82" s="38">
        <f t="shared" ref="BX82" si="488">SUM(BX83:BX87)</f>
        <v>0</v>
      </c>
      <c r="BY82" s="38">
        <f t="shared" ref="BY82" si="489">SUM(BY83:BY87)</f>
        <v>0</v>
      </c>
      <c r="BZ82" s="38">
        <f t="shared" ref="BZ82" si="490">SUM(BZ83:BZ87)</f>
        <v>0</v>
      </c>
      <c r="CA82" s="38">
        <f t="shared" ref="CA82" si="491">SUM(CA83:CA87)</f>
        <v>0</v>
      </c>
      <c r="CB82" s="38">
        <f t="shared" ref="CB82" si="492">SUM(CB83:CB87)</f>
        <v>0</v>
      </c>
      <c r="CC82" s="38">
        <f t="shared" ref="CC82" si="493">SUM(CC83:CC87)</f>
        <v>0</v>
      </c>
      <c r="CD82" s="38">
        <f t="shared" ref="CD82" si="494">SUM(CD83:CD87)</f>
        <v>0</v>
      </c>
      <c r="CE82" s="38">
        <f t="shared" ref="CE82" si="495">SUM(CE83:CE87)</f>
        <v>0</v>
      </c>
      <c r="CF82" s="38">
        <f t="shared" ref="CF82" si="496">SUM(CF83:CF87)</f>
        <v>0</v>
      </c>
      <c r="CG82" s="38">
        <f t="shared" si="330"/>
        <v>35.016142918473804</v>
      </c>
      <c r="CH82" s="38">
        <f t="shared" ref="CH82" si="497">SUM(CH83:CH87)</f>
        <v>0</v>
      </c>
      <c r="CI82" s="38">
        <f t="shared" ref="CI82" si="498">SUM(CI83:CI87)</f>
        <v>0</v>
      </c>
      <c r="CJ82" s="38">
        <f t="shared" ref="CJ82" si="499">SUM(CJ83:CJ87)</f>
        <v>31.498826668801193</v>
      </c>
      <c r="CK82" s="38">
        <f t="shared" ref="CK82" si="500">SUM(CK83:CK87)</f>
        <v>3.51731624967262</v>
      </c>
      <c r="CL82" s="38">
        <f t="shared" si="39"/>
        <v>45.52776842134228</v>
      </c>
      <c r="CM82" s="38">
        <f t="shared" ref="CM82:CN82" si="501">SUM(CM83:CM88)</f>
        <v>0</v>
      </c>
      <c r="CN82" s="38">
        <f t="shared" si="501"/>
        <v>0</v>
      </c>
      <c r="CO82" s="38">
        <f t="shared" si="331"/>
        <v>45.52776842134228</v>
      </c>
      <c r="CP82" s="38">
        <f t="shared" si="332"/>
        <v>0</v>
      </c>
      <c r="CQ82" s="35" t="s">
        <v>152</v>
      </c>
    </row>
    <row r="83" spans="1:96" s="18" customFormat="1" ht="94.5" x14ac:dyDescent="0.25">
      <c r="A83" s="49" t="s">
        <v>207</v>
      </c>
      <c r="B83" s="39" t="s">
        <v>208</v>
      </c>
      <c r="C83" s="65" t="s">
        <v>259</v>
      </c>
      <c r="D83" s="35" t="s">
        <v>385</v>
      </c>
      <c r="E83" s="35">
        <v>2020</v>
      </c>
      <c r="F83" s="35">
        <v>2020</v>
      </c>
      <c r="G83" s="35">
        <f>F83</f>
        <v>2020</v>
      </c>
      <c r="H83" s="38">
        <v>1.2026455025060301</v>
      </c>
      <c r="I83" s="38">
        <v>8.3070989672789999</v>
      </c>
      <c r="J83" s="45" t="s">
        <v>196</v>
      </c>
      <c r="K83" s="38">
        <v>1.2026455025060301</v>
      </c>
      <c r="L83" s="38">
        <v>8.3070989672789999</v>
      </c>
      <c r="M83" s="45" t="s">
        <v>196</v>
      </c>
      <c r="N83" s="35" t="s">
        <v>152</v>
      </c>
      <c r="O83" s="29">
        <v>0</v>
      </c>
      <c r="P83" s="38">
        <v>10.63689471312</v>
      </c>
      <c r="Q83" s="38">
        <v>10.63689471312</v>
      </c>
      <c r="R83" s="38">
        <v>11.099607029064003</v>
      </c>
      <c r="S83" s="38">
        <v>11.099607029064003</v>
      </c>
      <c r="T83" s="38">
        <v>9.2605849707775292</v>
      </c>
      <c r="U83" s="38">
        <v>9.5718770639999988</v>
      </c>
      <c r="V83" s="38">
        <v>0</v>
      </c>
      <c r="W83" s="38">
        <v>0</v>
      </c>
      <c r="X83" s="38">
        <f t="shared" ref="X83:X89" si="502">U83-AD83-AN83</f>
        <v>0</v>
      </c>
      <c r="Y83" s="38">
        <v>0</v>
      </c>
      <c r="Z83" s="38">
        <v>0</v>
      </c>
      <c r="AA83" s="38">
        <v>0</v>
      </c>
      <c r="AB83" s="38">
        <v>0</v>
      </c>
      <c r="AC83" s="38">
        <v>0</v>
      </c>
      <c r="AD83" s="38">
        <v>0</v>
      </c>
      <c r="AE83" s="38">
        <v>0</v>
      </c>
      <c r="AF83" s="38">
        <v>0</v>
      </c>
      <c r="AG83" s="38">
        <v>0</v>
      </c>
      <c r="AH83" s="38">
        <v>0</v>
      </c>
      <c r="AI83" s="38">
        <v>9.2605849707775292</v>
      </c>
      <c r="AJ83" s="38">
        <v>0</v>
      </c>
      <c r="AK83" s="38">
        <v>0</v>
      </c>
      <c r="AL83" s="38">
        <v>9.2605849707775292</v>
      </c>
      <c r="AM83" s="38">
        <v>0</v>
      </c>
      <c r="AN83" s="38">
        <f>AQ83</f>
        <v>9.5718770639999988</v>
      </c>
      <c r="AO83" s="38">
        <v>0</v>
      </c>
      <c r="AP83" s="38">
        <v>0</v>
      </c>
      <c r="AQ83" s="38">
        <v>9.5718770639999988</v>
      </c>
      <c r="AR83" s="38">
        <v>0</v>
      </c>
      <c r="AS83" s="38">
        <v>0</v>
      </c>
      <c r="AT83" s="38">
        <v>0</v>
      </c>
      <c r="AU83" s="38">
        <v>0</v>
      </c>
      <c r="AV83" s="38">
        <v>0</v>
      </c>
      <c r="AW83" s="38">
        <v>0</v>
      </c>
      <c r="AX83" s="38">
        <v>0</v>
      </c>
      <c r="AY83" s="38">
        <v>0</v>
      </c>
      <c r="AZ83" s="38">
        <v>0</v>
      </c>
      <c r="BA83" s="38">
        <v>0</v>
      </c>
      <c r="BB83" s="38">
        <v>0</v>
      </c>
      <c r="BC83" s="38">
        <f t="shared" ref="BC83:BG85" si="503">BC84</f>
        <v>0</v>
      </c>
      <c r="BD83" s="38">
        <f t="shared" si="503"/>
        <v>0</v>
      </c>
      <c r="BE83" s="38">
        <f t="shared" si="503"/>
        <v>0</v>
      </c>
      <c r="BF83" s="38">
        <f t="shared" si="503"/>
        <v>0</v>
      </c>
      <c r="BG83" s="38">
        <f t="shared" si="503"/>
        <v>0</v>
      </c>
      <c r="BH83" s="38">
        <f t="shared" ref="BH83:BL88" si="504">BC83</f>
        <v>0</v>
      </c>
      <c r="BI83" s="38">
        <f t="shared" si="504"/>
        <v>0</v>
      </c>
      <c r="BJ83" s="38">
        <f t="shared" si="504"/>
        <v>0</v>
      </c>
      <c r="BK83" s="38">
        <f t="shared" si="504"/>
        <v>0</v>
      </c>
      <c r="BL83" s="38">
        <f t="shared" si="504"/>
        <v>0</v>
      </c>
      <c r="BM83" s="38">
        <v>0</v>
      </c>
      <c r="BN83" s="38">
        <f t="shared" ref="BN83:BO85" si="505">BN84</f>
        <v>0</v>
      </c>
      <c r="BO83" s="38">
        <f t="shared" si="505"/>
        <v>0</v>
      </c>
      <c r="BP83" s="38">
        <v>0</v>
      </c>
      <c r="BQ83" s="38">
        <f>BQ84</f>
        <v>0</v>
      </c>
      <c r="BR83" s="38">
        <v>0</v>
      </c>
      <c r="BS83" s="38">
        <f t="shared" ref="BS83:BS85" si="506">BS84</f>
        <v>0</v>
      </c>
      <c r="BT83" s="38">
        <f t="shared" ref="BT83:BT85" si="507">BT84</f>
        <v>0</v>
      </c>
      <c r="BU83" s="38">
        <v>0</v>
      </c>
      <c r="BV83" s="38">
        <f>BV84</f>
        <v>0</v>
      </c>
      <c r="BW83" s="38">
        <v>0</v>
      </c>
      <c r="BX83" s="38">
        <v>0</v>
      </c>
      <c r="BY83" s="38">
        <v>0</v>
      </c>
      <c r="BZ83" s="38">
        <v>0</v>
      </c>
      <c r="CA83" s="38">
        <v>0</v>
      </c>
      <c r="CB83" s="38">
        <v>0</v>
      </c>
      <c r="CC83" s="38">
        <v>0</v>
      </c>
      <c r="CD83" s="38">
        <v>0</v>
      </c>
      <c r="CE83" s="38">
        <v>0</v>
      </c>
      <c r="CF83" s="38">
        <v>0</v>
      </c>
      <c r="CG83" s="38">
        <f t="shared" si="330"/>
        <v>9.2605849707775292</v>
      </c>
      <c r="CH83" s="38">
        <v>0</v>
      </c>
      <c r="CI83" s="38">
        <v>0</v>
      </c>
      <c r="CJ83" s="38">
        <v>9.2605849707775292</v>
      </c>
      <c r="CK83" s="38">
        <v>0</v>
      </c>
      <c r="CL83" s="38">
        <f t="shared" si="39"/>
        <v>9.5718770639999988</v>
      </c>
      <c r="CM83" s="38">
        <f t="shared" ref="CM83:CN88" si="508">BX83+BN83+AY83+AJ83+BI83</f>
        <v>0</v>
      </c>
      <c r="CN83" s="38">
        <f t="shared" si="508"/>
        <v>0</v>
      </c>
      <c r="CO83" s="38">
        <f t="shared" si="331"/>
        <v>9.5718770639999988</v>
      </c>
      <c r="CP83" s="38">
        <f t="shared" si="332"/>
        <v>0</v>
      </c>
      <c r="CQ83" s="48"/>
    </row>
    <row r="84" spans="1:96" s="18" customFormat="1" ht="94.5" x14ac:dyDescent="0.25">
      <c r="A84" s="49" t="s">
        <v>209</v>
      </c>
      <c r="B84" s="39" t="s">
        <v>210</v>
      </c>
      <c r="C84" s="65" t="s">
        <v>260</v>
      </c>
      <c r="D84" s="35" t="s">
        <v>385</v>
      </c>
      <c r="E84" s="35">
        <v>2020</v>
      </c>
      <c r="F84" s="35">
        <v>2020</v>
      </c>
      <c r="G84" s="35">
        <f>F84</f>
        <v>2020</v>
      </c>
      <c r="H84" s="38">
        <v>0.91669173686002903</v>
      </c>
      <c r="I84" s="38">
        <v>5.7354956985000003</v>
      </c>
      <c r="J84" s="45" t="s">
        <v>196</v>
      </c>
      <c r="K84" s="38">
        <v>0.91669173686002903</v>
      </c>
      <c r="L84" s="38">
        <v>5.7354956985000003</v>
      </c>
      <c r="M84" s="45" t="s">
        <v>196</v>
      </c>
      <c r="N84" s="35" t="s">
        <v>152</v>
      </c>
      <c r="O84" s="29">
        <v>0</v>
      </c>
      <c r="P84" s="38">
        <v>8.0713914979776007</v>
      </c>
      <c r="Q84" s="38">
        <v>8.0713914979776007</v>
      </c>
      <c r="R84" s="38">
        <v>8.4225026402467211</v>
      </c>
      <c r="S84" s="38">
        <v>8.4225026402467211</v>
      </c>
      <c r="T84" s="38">
        <v>6.3938139505380001</v>
      </c>
      <c r="U84" s="38">
        <v>5.0128190400000001</v>
      </c>
      <c r="V84" s="38">
        <v>0</v>
      </c>
      <c r="W84" s="38">
        <v>0</v>
      </c>
      <c r="X84" s="38">
        <f t="shared" si="502"/>
        <v>0</v>
      </c>
      <c r="Y84" s="38">
        <v>0</v>
      </c>
      <c r="Z84" s="38">
        <v>0</v>
      </c>
      <c r="AA84" s="38">
        <v>0</v>
      </c>
      <c r="AB84" s="38">
        <v>0</v>
      </c>
      <c r="AC84" s="38">
        <v>0</v>
      </c>
      <c r="AD84" s="38">
        <v>0</v>
      </c>
      <c r="AE84" s="38">
        <v>0</v>
      </c>
      <c r="AF84" s="38">
        <v>0</v>
      </c>
      <c r="AG84" s="38">
        <v>0</v>
      </c>
      <c r="AH84" s="38">
        <v>0</v>
      </c>
      <c r="AI84" s="38">
        <v>6.3938139505380001</v>
      </c>
      <c r="AJ84" s="38">
        <v>0</v>
      </c>
      <c r="AK84" s="38">
        <v>0</v>
      </c>
      <c r="AL84" s="38">
        <v>6.3938139505380001</v>
      </c>
      <c r="AM84" s="38">
        <v>0</v>
      </c>
      <c r="AN84" s="38">
        <f t="shared" ref="AN84:AN85" si="509">AQ84</f>
        <v>5.0128190400000001</v>
      </c>
      <c r="AO84" s="38">
        <v>0</v>
      </c>
      <c r="AP84" s="38">
        <v>0</v>
      </c>
      <c r="AQ84" s="38">
        <v>5.0128190400000001</v>
      </c>
      <c r="AR84" s="38">
        <v>0</v>
      </c>
      <c r="AS84" s="38">
        <v>0</v>
      </c>
      <c r="AT84" s="38">
        <v>0</v>
      </c>
      <c r="AU84" s="38">
        <v>0</v>
      </c>
      <c r="AV84" s="38">
        <v>0</v>
      </c>
      <c r="AW84" s="38">
        <v>0</v>
      </c>
      <c r="AX84" s="38">
        <v>0</v>
      </c>
      <c r="AY84" s="38">
        <v>0</v>
      </c>
      <c r="AZ84" s="38">
        <v>0</v>
      </c>
      <c r="BA84" s="38">
        <v>0</v>
      </c>
      <c r="BB84" s="38">
        <v>0</v>
      </c>
      <c r="BC84" s="38">
        <f t="shared" si="503"/>
        <v>0</v>
      </c>
      <c r="BD84" s="38">
        <f t="shared" si="503"/>
        <v>0</v>
      </c>
      <c r="BE84" s="38">
        <f t="shared" si="503"/>
        <v>0</v>
      </c>
      <c r="BF84" s="38">
        <f t="shared" si="503"/>
        <v>0</v>
      </c>
      <c r="BG84" s="38">
        <f t="shared" si="503"/>
        <v>0</v>
      </c>
      <c r="BH84" s="38">
        <f t="shared" si="504"/>
        <v>0</v>
      </c>
      <c r="BI84" s="38">
        <f t="shared" si="504"/>
        <v>0</v>
      </c>
      <c r="BJ84" s="38">
        <f t="shared" si="504"/>
        <v>0</v>
      </c>
      <c r="BK84" s="38">
        <f t="shared" si="504"/>
        <v>0</v>
      </c>
      <c r="BL84" s="38">
        <f t="shared" si="504"/>
        <v>0</v>
      </c>
      <c r="BM84" s="38">
        <v>0</v>
      </c>
      <c r="BN84" s="38">
        <f t="shared" si="505"/>
        <v>0</v>
      </c>
      <c r="BO84" s="38">
        <f t="shared" si="505"/>
        <v>0</v>
      </c>
      <c r="BP84" s="38">
        <v>0</v>
      </c>
      <c r="BQ84" s="38">
        <f>BQ85</f>
        <v>0</v>
      </c>
      <c r="BR84" s="38">
        <v>0</v>
      </c>
      <c r="BS84" s="38">
        <f t="shared" si="506"/>
        <v>0</v>
      </c>
      <c r="BT84" s="38">
        <f t="shared" si="507"/>
        <v>0</v>
      </c>
      <c r="BU84" s="38">
        <v>0</v>
      </c>
      <c r="BV84" s="38">
        <f>BV85</f>
        <v>0</v>
      </c>
      <c r="BW84" s="38">
        <v>0</v>
      </c>
      <c r="BX84" s="38">
        <v>0</v>
      </c>
      <c r="BY84" s="38">
        <v>0</v>
      </c>
      <c r="BZ84" s="38">
        <v>0</v>
      </c>
      <c r="CA84" s="38">
        <v>0</v>
      </c>
      <c r="CB84" s="38">
        <v>0</v>
      </c>
      <c r="CC84" s="38">
        <v>0</v>
      </c>
      <c r="CD84" s="38">
        <v>0</v>
      </c>
      <c r="CE84" s="38">
        <v>0</v>
      </c>
      <c r="CF84" s="38">
        <v>0</v>
      </c>
      <c r="CG84" s="38">
        <f t="shared" si="330"/>
        <v>6.3938139505380001</v>
      </c>
      <c r="CH84" s="38">
        <v>0</v>
      </c>
      <c r="CI84" s="38">
        <v>0</v>
      </c>
      <c r="CJ84" s="38">
        <v>6.3938139505380001</v>
      </c>
      <c r="CK84" s="38">
        <v>0</v>
      </c>
      <c r="CL84" s="38">
        <f t="shared" si="39"/>
        <v>5.0128190400000001</v>
      </c>
      <c r="CM84" s="38">
        <f t="shared" si="508"/>
        <v>0</v>
      </c>
      <c r="CN84" s="38">
        <f t="shared" si="508"/>
        <v>0</v>
      </c>
      <c r="CO84" s="38">
        <f t="shared" si="331"/>
        <v>5.0128190400000001</v>
      </c>
      <c r="CP84" s="38">
        <f t="shared" si="332"/>
        <v>0</v>
      </c>
      <c r="CQ84" s="48"/>
    </row>
    <row r="85" spans="1:96" s="18" customFormat="1" ht="94.5" x14ac:dyDescent="0.25">
      <c r="A85" s="49" t="s">
        <v>211</v>
      </c>
      <c r="B85" s="39" t="s">
        <v>212</v>
      </c>
      <c r="C85" s="65" t="s">
        <v>261</v>
      </c>
      <c r="D85" s="35" t="s">
        <v>385</v>
      </c>
      <c r="E85" s="35">
        <v>2020</v>
      </c>
      <c r="F85" s="35">
        <v>2020</v>
      </c>
      <c r="G85" s="35">
        <f>F85</f>
        <v>2020</v>
      </c>
      <c r="H85" s="38">
        <v>1.1064833211860301</v>
      </c>
      <c r="I85" s="38">
        <v>6.6849132078869999</v>
      </c>
      <c r="J85" s="45" t="s">
        <v>196</v>
      </c>
      <c r="K85" s="38">
        <v>1.1064833211860301</v>
      </c>
      <c r="L85" s="38">
        <v>6.6849132078869999</v>
      </c>
      <c r="M85" s="45" t="s">
        <v>196</v>
      </c>
      <c r="N85" s="35" t="s">
        <v>152</v>
      </c>
      <c r="O85" s="29">
        <v>0</v>
      </c>
      <c r="P85" s="38">
        <v>11.515717236192001</v>
      </c>
      <c r="Q85" s="38">
        <v>11.515717236192001</v>
      </c>
      <c r="R85" s="38">
        <v>14.520432097022402</v>
      </c>
      <c r="S85" s="38">
        <v>14.520432097022402</v>
      </c>
      <c r="T85" s="38">
        <v>7.4522052798159946</v>
      </c>
      <c r="U85" s="38">
        <v>7.3802376000000001</v>
      </c>
      <c r="V85" s="38">
        <v>0</v>
      </c>
      <c r="W85" s="38">
        <v>0</v>
      </c>
      <c r="X85" s="38">
        <f t="shared" si="502"/>
        <v>0</v>
      </c>
      <c r="Y85" s="38">
        <v>0</v>
      </c>
      <c r="Z85" s="38">
        <v>0</v>
      </c>
      <c r="AA85" s="38">
        <v>0</v>
      </c>
      <c r="AB85" s="38">
        <v>0</v>
      </c>
      <c r="AC85" s="38">
        <v>0</v>
      </c>
      <c r="AD85" s="38">
        <v>0</v>
      </c>
      <c r="AE85" s="38">
        <v>0</v>
      </c>
      <c r="AF85" s="38">
        <v>0</v>
      </c>
      <c r="AG85" s="38">
        <v>0</v>
      </c>
      <c r="AH85" s="38">
        <v>0</v>
      </c>
      <c r="AI85" s="38">
        <v>7.4522052798159999</v>
      </c>
      <c r="AJ85" s="38">
        <v>0</v>
      </c>
      <c r="AK85" s="38">
        <v>0</v>
      </c>
      <c r="AL85" s="38">
        <v>3.9348890301433799</v>
      </c>
      <c r="AM85" s="38">
        <v>3.51731624967262</v>
      </c>
      <c r="AN85" s="38">
        <f t="shared" si="509"/>
        <v>7.3802376000000001</v>
      </c>
      <c r="AO85" s="38">
        <v>0</v>
      </c>
      <c r="AP85" s="38">
        <v>0</v>
      </c>
      <c r="AQ85" s="38">
        <v>7.3802376000000001</v>
      </c>
      <c r="AR85" s="38">
        <v>0</v>
      </c>
      <c r="AS85" s="38">
        <v>0</v>
      </c>
      <c r="AT85" s="38">
        <v>0</v>
      </c>
      <c r="AU85" s="38">
        <v>0</v>
      </c>
      <c r="AV85" s="38">
        <v>0</v>
      </c>
      <c r="AW85" s="38">
        <v>0</v>
      </c>
      <c r="AX85" s="38">
        <v>0</v>
      </c>
      <c r="AY85" s="38">
        <v>0</v>
      </c>
      <c r="AZ85" s="38">
        <v>0</v>
      </c>
      <c r="BA85" s="38">
        <v>0</v>
      </c>
      <c r="BB85" s="38">
        <v>0</v>
      </c>
      <c r="BC85" s="38">
        <f t="shared" si="503"/>
        <v>0</v>
      </c>
      <c r="BD85" s="38">
        <f t="shared" si="503"/>
        <v>0</v>
      </c>
      <c r="BE85" s="38">
        <f t="shared" si="503"/>
        <v>0</v>
      </c>
      <c r="BF85" s="38">
        <f t="shared" si="503"/>
        <v>0</v>
      </c>
      <c r="BG85" s="38">
        <f t="shared" si="503"/>
        <v>0</v>
      </c>
      <c r="BH85" s="38">
        <f t="shared" si="504"/>
        <v>0</v>
      </c>
      <c r="BI85" s="38">
        <f t="shared" si="504"/>
        <v>0</v>
      </c>
      <c r="BJ85" s="38">
        <f t="shared" si="504"/>
        <v>0</v>
      </c>
      <c r="BK85" s="38">
        <f t="shared" si="504"/>
        <v>0</v>
      </c>
      <c r="BL85" s="38">
        <f t="shared" si="504"/>
        <v>0</v>
      </c>
      <c r="BM85" s="38">
        <v>0</v>
      </c>
      <c r="BN85" s="38">
        <f t="shared" si="505"/>
        <v>0</v>
      </c>
      <c r="BO85" s="38">
        <f t="shared" si="505"/>
        <v>0</v>
      </c>
      <c r="BP85" s="38">
        <v>0</v>
      </c>
      <c r="BQ85" s="38">
        <f>BQ86</f>
        <v>0</v>
      </c>
      <c r="BR85" s="38">
        <v>0</v>
      </c>
      <c r="BS85" s="38">
        <f t="shared" si="506"/>
        <v>0</v>
      </c>
      <c r="BT85" s="38">
        <f t="shared" si="507"/>
        <v>0</v>
      </c>
      <c r="BU85" s="38">
        <v>0</v>
      </c>
      <c r="BV85" s="38">
        <f>BV86</f>
        <v>0</v>
      </c>
      <c r="BW85" s="38">
        <v>0</v>
      </c>
      <c r="BX85" s="38">
        <v>0</v>
      </c>
      <c r="BY85" s="38">
        <v>0</v>
      </c>
      <c r="BZ85" s="38">
        <v>0</v>
      </c>
      <c r="CA85" s="38">
        <v>0</v>
      </c>
      <c r="CB85" s="38">
        <v>0</v>
      </c>
      <c r="CC85" s="38">
        <v>0</v>
      </c>
      <c r="CD85" s="38">
        <v>0</v>
      </c>
      <c r="CE85" s="38">
        <v>0</v>
      </c>
      <c r="CF85" s="38">
        <v>0</v>
      </c>
      <c r="CG85" s="38">
        <f t="shared" si="330"/>
        <v>7.4522052798159999</v>
      </c>
      <c r="CH85" s="38">
        <v>0</v>
      </c>
      <c r="CI85" s="38">
        <v>0</v>
      </c>
      <c r="CJ85" s="38">
        <v>3.9348890301433799</v>
      </c>
      <c r="CK85" s="38">
        <v>3.51731624967262</v>
      </c>
      <c r="CL85" s="38">
        <f t="shared" si="39"/>
        <v>7.3802376000000001</v>
      </c>
      <c r="CM85" s="38">
        <f t="shared" si="508"/>
        <v>0</v>
      </c>
      <c r="CN85" s="38">
        <f t="shared" si="508"/>
        <v>0</v>
      </c>
      <c r="CO85" s="38">
        <f t="shared" si="331"/>
        <v>7.3802376000000001</v>
      </c>
      <c r="CP85" s="38">
        <f t="shared" si="332"/>
        <v>0</v>
      </c>
      <c r="CQ85" s="48"/>
    </row>
    <row r="86" spans="1:96" s="18" customFormat="1" ht="94.5" x14ac:dyDescent="0.25">
      <c r="A86" s="49" t="s">
        <v>213</v>
      </c>
      <c r="B86" s="39" t="s">
        <v>214</v>
      </c>
      <c r="C86" s="65" t="s">
        <v>262</v>
      </c>
      <c r="D86" s="35" t="s">
        <v>159</v>
      </c>
      <c r="E86" s="35">
        <v>2023</v>
      </c>
      <c r="F86" s="35">
        <v>2023</v>
      </c>
      <c r="G86" s="35">
        <f>F86</f>
        <v>2023</v>
      </c>
      <c r="H86" s="38">
        <v>0.71146127885902899</v>
      </c>
      <c r="I86" s="38">
        <v>4.5077067480509996</v>
      </c>
      <c r="J86" s="45" t="s">
        <v>196</v>
      </c>
      <c r="K86" s="38">
        <v>0.71146127885902899</v>
      </c>
      <c r="L86" s="38">
        <v>4.5077067480509996</v>
      </c>
      <c r="M86" s="45" t="s">
        <v>196</v>
      </c>
      <c r="N86" s="35" t="s">
        <v>152</v>
      </c>
      <c r="O86" s="29">
        <v>0</v>
      </c>
      <c r="P86" s="38">
        <v>5.1085263575424014</v>
      </c>
      <c r="Q86" s="38">
        <v>7.7578704574623121</v>
      </c>
      <c r="R86" s="38">
        <v>5.3307508060972815</v>
      </c>
      <c r="S86" s="38">
        <v>8.1040587459292439</v>
      </c>
      <c r="T86" s="38">
        <v>6.2079325244900003</v>
      </c>
      <c r="U86" s="38">
        <f t="shared" si="324"/>
        <v>6.2079325244900003</v>
      </c>
      <c r="V86" s="38">
        <v>0</v>
      </c>
      <c r="W86" s="38">
        <v>6.2079325244900003</v>
      </c>
      <c r="X86" s="38">
        <f t="shared" si="502"/>
        <v>6.2079325244900003</v>
      </c>
      <c r="Y86" s="38">
        <v>0</v>
      </c>
      <c r="Z86" s="38">
        <v>0</v>
      </c>
      <c r="AA86" s="38">
        <v>0</v>
      </c>
      <c r="AB86" s="38">
        <v>0</v>
      </c>
      <c r="AC86" s="38">
        <v>0</v>
      </c>
      <c r="AD86" s="38">
        <v>0</v>
      </c>
      <c r="AE86" s="38">
        <v>0</v>
      </c>
      <c r="AF86" s="38">
        <v>0</v>
      </c>
      <c r="AG86" s="38">
        <v>0</v>
      </c>
      <c r="AH86" s="38">
        <v>0</v>
      </c>
      <c r="AI86" s="38">
        <v>0</v>
      </c>
      <c r="AJ86" s="38">
        <v>0</v>
      </c>
      <c r="AK86" s="38">
        <v>0</v>
      </c>
      <c r="AL86" s="38">
        <v>0</v>
      </c>
      <c r="AM86" s="38">
        <v>0</v>
      </c>
      <c r="AN86" s="38">
        <v>0</v>
      </c>
      <c r="AO86" s="38">
        <v>0</v>
      </c>
      <c r="AP86" s="38">
        <v>0</v>
      </c>
      <c r="AQ86" s="38">
        <v>0</v>
      </c>
      <c r="AR86" s="38">
        <v>0</v>
      </c>
      <c r="AS86" s="38">
        <v>0</v>
      </c>
      <c r="AT86" s="38">
        <v>0</v>
      </c>
      <c r="AU86" s="38">
        <v>0</v>
      </c>
      <c r="AV86" s="38">
        <v>0</v>
      </c>
      <c r="AW86" s="38">
        <v>0</v>
      </c>
      <c r="AX86" s="38">
        <v>0</v>
      </c>
      <c r="AY86" s="38">
        <v>0</v>
      </c>
      <c r="AZ86" s="38">
        <v>0</v>
      </c>
      <c r="BA86" s="38">
        <v>0</v>
      </c>
      <c r="BB86" s="38">
        <v>0</v>
      </c>
      <c r="BC86" s="38">
        <v>0</v>
      </c>
      <c r="BD86" s="38">
        <v>0</v>
      </c>
      <c r="BE86" s="38">
        <v>0</v>
      </c>
      <c r="BF86" s="38">
        <v>0</v>
      </c>
      <c r="BG86" s="38">
        <v>0</v>
      </c>
      <c r="BH86" s="38">
        <f t="shared" si="504"/>
        <v>0</v>
      </c>
      <c r="BI86" s="38">
        <f t="shared" si="504"/>
        <v>0</v>
      </c>
      <c r="BJ86" s="38">
        <f t="shared" si="504"/>
        <v>0</v>
      </c>
      <c r="BK86" s="38">
        <f t="shared" si="504"/>
        <v>0</v>
      </c>
      <c r="BL86" s="38">
        <f t="shared" si="504"/>
        <v>0</v>
      </c>
      <c r="BM86" s="38">
        <f>BP86</f>
        <v>6.2079325244900003</v>
      </c>
      <c r="BN86" s="38">
        <v>0</v>
      </c>
      <c r="BO86" s="38">
        <v>0</v>
      </c>
      <c r="BP86" s="38">
        <f>T86</f>
        <v>6.2079325244900003</v>
      </c>
      <c r="BQ86" s="38">
        <v>0</v>
      </c>
      <c r="BR86" s="38">
        <f>BU86</f>
        <v>6.2079325244900003</v>
      </c>
      <c r="BS86" s="38">
        <v>0</v>
      </c>
      <c r="BT86" s="38">
        <v>0</v>
      </c>
      <c r="BU86" s="38">
        <f>W86</f>
        <v>6.2079325244900003</v>
      </c>
      <c r="BV86" s="38">
        <v>0</v>
      </c>
      <c r="BW86" s="38">
        <v>0</v>
      </c>
      <c r="BX86" s="38">
        <v>0</v>
      </c>
      <c r="BY86" s="38">
        <v>0</v>
      </c>
      <c r="BZ86" s="38">
        <v>0</v>
      </c>
      <c r="CA86" s="38">
        <v>0</v>
      </c>
      <c r="CB86" s="38">
        <v>0</v>
      </c>
      <c r="CC86" s="38">
        <v>0</v>
      </c>
      <c r="CD86" s="38">
        <v>0</v>
      </c>
      <c r="CE86" s="38">
        <v>0</v>
      </c>
      <c r="CF86" s="38">
        <v>0</v>
      </c>
      <c r="CG86" s="38">
        <f t="shared" si="330"/>
        <v>6.2079325244900003</v>
      </c>
      <c r="CH86" s="38">
        <v>0</v>
      </c>
      <c r="CI86" s="38">
        <v>0</v>
      </c>
      <c r="CJ86" s="38">
        <v>6.2079325244900003</v>
      </c>
      <c r="CK86" s="38">
        <v>0</v>
      </c>
      <c r="CL86" s="38">
        <f t="shared" si="39"/>
        <v>6.2079325244900003</v>
      </c>
      <c r="CM86" s="38">
        <f t="shared" si="508"/>
        <v>0</v>
      </c>
      <c r="CN86" s="38">
        <f t="shared" si="508"/>
        <v>0</v>
      </c>
      <c r="CO86" s="38">
        <f t="shared" si="331"/>
        <v>6.2079325244900003</v>
      </c>
      <c r="CP86" s="38">
        <f t="shared" si="332"/>
        <v>0</v>
      </c>
      <c r="CQ86" s="48"/>
    </row>
    <row r="87" spans="1:96" s="18" customFormat="1" ht="94.5" x14ac:dyDescent="0.25">
      <c r="A87" s="49" t="s">
        <v>215</v>
      </c>
      <c r="B87" s="39" t="s">
        <v>216</v>
      </c>
      <c r="C87" s="65" t="s">
        <v>263</v>
      </c>
      <c r="D87" s="35" t="s">
        <v>159</v>
      </c>
      <c r="E87" s="35">
        <v>2023</v>
      </c>
      <c r="F87" s="35">
        <v>2023</v>
      </c>
      <c r="G87" s="35">
        <f>F87</f>
        <v>2023</v>
      </c>
      <c r="H87" s="38">
        <v>0.74947748435302897</v>
      </c>
      <c r="I87" s="38">
        <v>4.5077067480509996</v>
      </c>
      <c r="J87" s="45" t="s">
        <v>196</v>
      </c>
      <c r="K87" s="38">
        <v>0.74947748435302897</v>
      </c>
      <c r="L87" s="38">
        <v>4.5077067480509996</v>
      </c>
      <c r="M87" s="45" t="s">
        <v>196</v>
      </c>
      <c r="N87" s="35" t="s">
        <v>152</v>
      </c>
      <c r="O87" s="29">
        <v>0</v>
      </c>
      <c r="P87" s="38">
        <v>7.0650249136272008</v>
      </c>
      <c r="Q87" s="38">
        <v>7.9701388272248375</v>
      </c>
      <c r="R87" s="38">
        <v>7.3723584097418406</v>
      </c>
      <c r="S87" s="38">
        <v>8.5019220887009173</v>
      </c>
      <c r="T87" s="38">
        <v>5.7016061928522799</v>
      </c>
      <c r="U87" s="38">
        <f t="shared" ref="U87" si="510">T87</f>
        <v>5.7016061928522799</v>
      </c>
      <c r="V87" s="38">
        <v>0</v>
      </c>
      <c r="W87" s="38">
        <v>5.7016061928522799</v>
      </c>
      <c r="X87" s="38">
        <f t="shared" si="502"/>
        <v>5.7016061928522799</v>
      </c>
      <c r="Y87" s="38">
        <v>0</v>
      </c>
      <c r="Z87" s="38">
        <v>0</v>
      </c>
      <c r="AA87" s="38">
        <v>0</v>
      </c>
      <c r="AB87" s="38">
        <v>0</v>
      </c>
      <c r="AC87" s="38">
        <v>0</v>
      </c>
      <c r="AD87" s="38">
        <v>0</v>
      </c>
      <c r="AE87" s="38">
        <v>0</v>
      </c>
      <c r="AF87" s="38">
        <v>0</v>
      </c>
      <c r="AG87" s="38">
        <v>0</v>
      </c>
      <c r="AH87" s="38">
        <v>0</v>
      </c>
      <c r="AI87" s="38">
        <v>0</v>
      </c>
      <c r="AJ87" s="38">
        <v>0</v>
      </c>
      <c r="AK87" s="38">
        <v>0</v>
      </c>
      <c r="AL87" s="38">
        <v>0</v>
      </c>
      <c r="AM87" s="38">
        <v>0</v>
      </c>
      <c r="AN87" s="38">
        <v>0</v>
      </c>
      <c r="AO87" s="38">
        <v>0</v>
      </c>
      <c r="AP87" s="38">
        <v>0</v>
      </c>
      <c r="AQ87" s="38">
        <v>0</v>
      </c>
      <c r="AR87" s="38">
        <v>0</v>
      </c>
      <c r="AS87" s="38">
        <v>0</v>
      </c>
      <c r="AT87" s="38">
        <v>0</v>
      </c>
      <c r="AU87" s="38">
        <v>0</v>
      </c>
      <c r="AV87" s="38">
        <v>0</v>
      </c>
      <c r="AW87" s="38">
        <v>0</v>
      </c>
      <c r="AX87" s="38">
        <v>0</v>
      </c>
      <c r="AY87" s="38">
        <v>0</v>
      </c>
      <c r="AZ87" s="38">
        <v>0</v>
      </c>
      <c r="BA87" s="38">
        <v>0</v>
      </c>
      <c r="BB87" s="38">
        <v>0</v>
      </c>
      <c r="BC87" s="38">
        <v>0</v>
      </c>
      <c r="BD87" s="38">
        <v>0</v>
      </c>
      <c r="BE87" s="38">
        <v>0</v>
      </c>
      <c r="BF87" s="38">
        <v>0</v>
      </c>
      <c r="BG87" s="38">
        <v>0</v>
      </c>
      <c r="BH87" s="38">
        <f t="shared" ref="BH87" si="511">BC87</f>
        <v>0</v>
      </c>
      <c r="BI87" s="38">
        <f t="shared" ref="BI87" si="512">BD87</f>
        <v>0</v>
      </c>
      <c r="BJ87" s="38">
        <f t="shared" ref="BJ87" si="513">BE87</f>
        <v>0</v>
      </c>
      <c r="BK87" s="38">
        <f t="shared" ref="BK87" si="514">BF87</f>
        <v>0</v>
      </c>
      <c r="BL87" s="38">
        <f t="shared" ref="BL87" si="515">BG87</f>
        <v>0</v>
      </c>
      <c r="BM87" s="38">
        <f>BP87</f>
        <v>5.7016061928522799</v>
      </c>
      <c r="BN87" s="38">
        <v>0</v>
      </c>
      <c r="BO87" s="38">
        <v>0</v>
      </c>
      <c r="BP87" s="43">
        <f>T87</f>
        <v>5.7016061928522799</v>
      </c>
      <c r="BQ87" s="38">
        <v>0</v>
      </c>
      <c r="BR87" s="38">
        <f>BU87</f>
        <v>5.7016061928522799</v>
      </c>
      <c r="BS87" s="38">
        <v>0</v>
      </c>
      <c r="BT87" s="38">
        <v>0</v>
      </c>
      <c r="BU87" s="43">
        <f>W87</f>
        <v>5.7016061928522799</v>
      </c>
      <c r="BV87" s="38">
        <v>0</v>
      </c>
      <c r="BW87" s="38">
        <v>0</v>
      </c>
      <c r="BX87" s="38">
        <v>0</v>
      </c>
      <c r="BY87" s="38">
        <v>0</v>
      </c>
      <c r="BZ87" s="38">
        <v>0</v>
      </c>
      <c r="CA87" s="38">
        <v>0</v>
      </c>
      <c r="CB87" s="38">
        <v>0</v>
      </c>
      <c r="CC87" s="38">
        <v>0</v>
      </c>
      <c r="CD87" s="38">
        <v>0</v>
      </c>
      <c r="CE87" s="38">
        <v>0</v>
      </c>
      <c r="CF87" s="38">
        <v>0</v>
      </c>
      <c r="CG87" s="38">
        <f t="shared" si="330"/>
        <v>5.7016061928522799</v>
      </c>
      <c r="CH87" s="38">
        <v>0</v>
      </c>
      <c r="CI87" s="38">
        <v>0</v>
      </c>
      <c r="CJ87" s="38">
        <v>5.7016061928522799</v>
      </c>
      <c r="CK87" s="38">
        <v>0</v>
      </c>
      <c r="CL87" s="38">
        <f t="shared" si="39"/>
        <v>5.7016061928522799</v>
      </c>
      <c r="CM87" s="38">
        <f t="shared" si="508"/>
        <v>0</v>
      </c>
      <c r="CN87" s="38">
        <f t="shared" si="508"/>
        <v>0</v>
      </c>
      <c r="CO87" s="38">
        <f t="shared" si="331"/>
        <v>5.7016061928522799</v>
      </c>
      <c r="CP87" s="38">
        <f t="shared" si="332"/>
        <v>0</v>
      </c>
      <c r="CQ87" s="48"/>
      <c r="CR87" s="90"/>
    </row>
    <row r="88" spans="1:96" s="18" customFormat="1" ht="100.5" customHeight="1" x14ac:dyDescent="0.25">
      <c r="A88" s="49" t="s">
        <v>350</v>
      </c>
      <c r="B88" s="39" t="s">
        <v>361</v>
      </c>
      <c r="C88" s="65" t="s">
        <v>351</v>
      </c>
      <c r="D88" s="35" t="s">
        <v>159</v>
      </c>
      <c r="E88" s="35">
        <v>2021</v>
      </c>
      <c r="F88" s="35" t="s">
        <v>152</v>
      </c>
      <c r="G88" s="35">
        <v>2021</v>
      </c>
      <c r="H88" s="45" t="s">
        <v>152</v>
      </c>
      <c r="I88" s="45" t="s">
        <v>152</v>
      </c>
      <c r="J88" s="45" t="s">
        <v>152</v>
      </c>
      <c r="K88" s="38">
        <v>1.1396848559999999</v>
      </c>
      <c r="L88" s="38">
        <v>11.653</v>
      </c>
      <c r="M88" s="45" t="s">
        <v>354</v>
      </c>
      <c r="N88" s="35" t="s">
        <v>152</v>
      </c>
      <c r="O88" s="29">
        <v>0</v>
      </c>
      <c r="P88" s="38" t="s">
        <v>152</v>
      </c>
      <c r="Q88" s="38" t="s">
        <v>152</v>
      </c>
      <c r="R88" s="38">
        <v>15.991</v>
      </c>
      <c r="S88" s="38">
        <v>19.169</v>
      </c>
      <c r="T88" s="38" t="s">
        <v>152</v>
      </c>
      <c r="U88" s="38">
        <v>11.653295999999999</v>
      </c>
      <c r="V88" s="38">
        <v>0</v>
      </c>
      <c r="W88" s="38">
        <v>0</v>
      </c>
      <c r="X88" s="38">
        <f t="shared" si="502"/>
        <v>11.653295999999999</v>
      </c>
      <c r="Y88" s="38">
        <v>0</v>
      </c>
      <c r="Z88" s="38">
        <v>0</v>
      </c>
      <c r="AA88" s="38">
        <v>0</v>
      </c>
      <c r="AB88" s="38">
        <v>0</v>
      </c>
      <c r="AC88" s="38">
        <v>0</v>
      </c>
      <c r="AD88" s="38">
        <v>0</v>
      </c>
      <c r="AE88" s="38">
        <v>0</v>
      </c>
      <c r="AF88" s="38">
        <v>0</v>
      </c>
      <c r="AG88" s="38">
        <v>0</v>
      </c>
      <c r="AH88" s="38">
        <v>0</v>
      </c>
      <c r="AI88" s="38">
        <v>0</v>
      </c>
      <c r="AJ88" s="38">
        <v>0</v>
      </c>
      <c r="AK88" s="38">
        <v>0</v>
      </c>
      <c r="AL88" s="38">
        <v>0</v>
      </c>
      <c r="AM88" s="38">
        <v>0</v>
      </c>
      <c r="AN88" s="38">
        <v>0</v>
      </c>
      <c r="AO88" s="38">
        <v>0</v>
      </c>
      <c r="AP88" s="38">
        <v>0</v>
      </c>
      <c r="AQ88" s="38">
        <v>0</v>
      </c>
      <c r="AR88" s="38">
        <v>0</v>
      </c>
      <c r="AS88" s="38">
        <v>0</v>
      </c>
      <c r="AT88" s="38">
        <v>0</v>
      </c>
      <c r="AU88" s="38">
        <v>0</v>
      </c>
      <c r="AV88" s="38">
        <v>0</v>
      </c>
      <c r="AW88" s="38">
        <v>0</v>
      </c>
      <c r="AX88" s="38">
        <f>SUM(AY88:BB88)</f>
        <v>11.653296000000001</v>
      </c>
      <c r="AY88" s="38">
        <f t="shared" ref="AY88:AY108" si="516">AT88</f>
        <v>0</v>
      </c>
      <c r="AZ88" s="38">
        <v>0</v>
      </c>
      <c r="BA88" s="38">
        <f>9.71108*1.2</f>
        <v>11.653296000000001</v>
      </c>
      <c r="BB88" s="38">
        <v>0</v>
      </c>
      <c r="BC88" s="38">
        <v>0</v>
      </c>
      <c r="BD88" s="38">
        <v>0</v>
      </c>
      <c r="BE88" s="38">
        <v>0</v>
      </c>
      <c r="BF88" s="38">
        <v>0</v>
      </c>
      <c r="BG88" s="38">
        <v>0</v>
      </c>
      <c r="BH88" s="38">
        <f t="shared" si="504"/>
        <v>0</v>
      </c>
      <c r="BI88" s="38">
        <f t="shared" si="504"/>
        <v>0</v>
      </c>
      <c r="BJ88" s="38">
        <f t="shared" si="504"/>
        <v>0</v>
      </c>
      <c r="BK88" s="38">
        <f t="shared" si="504"/>
        <v>0</v>
      </c>
      <c r="BL88" s="38">
        <f t="shared" si="504"/>
        <v>0</v>
      </c>
      <c r="BM88" s="38">
        <v>0</v>
      </c>
      <c r="BN88" s="38">
        <v>0</v>
      </c>
      <c r="BO88" s="38">
        <v>0</v>
      </c>
      <c r="BP88" s="43">
        <v>0</v>
      </c>
      <c r="BQ88" s="38">
        <v>0</v>
      </c>
      <c r="BR88" s="38">
        <v>0</v>
      </c>
      <c r="BS88" s="38">
        <v>0</v>
      </c>
      <c r="BT88" s="38">
        <v>0</v>
      </c>
      <c r="BU88" s="43">
        <v>0</v>
      </c>
      <c r="BV88" s="38">
        <v>0</v>
      </c>
      <c r="BW88" s="38">
        <v>0</v>
      </c>
      <c r="BX88" s="38">
        <v>0</v>
      </c>
      <c r="BY88" s="38">
        <v>0</v>
      </c>
      <c r="BZ88" s="38">
        <v>0</v>
      </c>
      <c r="CA88" s="38">
        <v>0</v>
      </c>
      <c r="CB88" s="38">
        <v>0</v>
      </c>
      <c r="CC88" s="38">
        <v>0</v>
      </c>
      <c r="CD88" s="38">
        <v>0</v>
      </c>
      <c r="CE88" s="38">
        <v>0</v>
      </c>
      <c r="CF88" s="38">
        <v>0</v>
      </c>
      <c r="CG88" s="38">
        <f t="shared" si="330"/>
        <v>0</v>
      </c>
      <c r="CH88" s="38">
        <v>0</v>
      </c>
      <c r="CI88" s="38">
        <v>0</v>
      </c>
      <c r="CJ88" s="38">
        <v>0</v>
      </c>
      <c r="CK88" s="38">
        <v>0</v>
      </c>
      <c r="CL88" s="38">
        <f t="shared" si="39"/>
        <v>11.653296000000001</v>
      </c>
      <c r="CM88" s="38">
        <f t="shared" si="508"/>
        <v>0</v>
      </c>
      <c r="CN88" s="38">
        <f t="shared" si="508"/>
        <v>0</v>
      </c>
      <c r="CO88" s="38">
        <f t="shared" si="331"/>
        <v>11.653296000000001</v>
      </c>
      <c r="CP88" s="38">
        <f t="shared" si="332"/>
        <v>0</v>
      </c>
      <c r="CQ88" s="48" t="s">
        <v>246</v>
      </c>
    </row>
    <row r="89" spans="1:96" s="18" customFormat="1" ht="47.25" x14ac:dyDescent="0.25">
      <c r="A89" s="36" t="s">
        <v>114</v>
      </c>
      <c r="B89" s="37" t="s">
        <v>115</v>
      </c>
      <c r="C89" s="35" t="s">
        <v>152</v>
      </c>
      <c r="D89" s="35" t="s">
        <v>152</v>
      </c>
      <c r="E89" s="35" t="s">
        <v>152</v>
      </c>
      <c r="F89" s="35" t="s">
        <v>152</v>
      </c>
      <c r="G89" s="35" t="s">
        <v>152</v>
      </c>
      <c r="H89" s="38">
        <v>0</v>
      </c>
      <c r="I89" s="38">
        <v>0</v>
      </c>
      <c r="J89" s="47" t="s">
        <v>152</v>
      </c>
      <c r="K89" s="38">
        <v>0</v>
      </c>
      <c r="L89" s="38">
        <v>0</v>
      </c>
      <c r="M89" s="47" t="s">
        <v>152</v>
      </c>
      <c r="N89" s="35" t="s">
        <v>152</v>
      </c>
      <c r="O89" s="35" t="s">
        <v>152</v>
      </c>
      <c r="P89" s="38">
        <v>0</v>
      </c>
      <c r="Q89" s="38">
        <v>0</v>
      </c>
      <c r="R89" s="38">
        <f>SUM(R90:R91)</f>
        <v>0</v>
      </c>
      <c r="S89" s="38">
        <f>SUM(S90:S91)</f>
        <v>0</v>
      </c>
      <c r="T89" s="38">
        <v>0</v>
      </c>
      <c r="U89" s="38">
        <f>SUM(U90:U91)</f>
        <v>2.9510803679999995</v>
      </c>
      <c r="V89" s="38">
        <v>0</v>
      </c>
      <c r="W89" s="38">
        <v>0</v>
      </c>
      <c r="X89" s="38">
        <f t="shared" si="502"/>
        <v>0</v>
      </c>
      <c r="Y89" s="38">
        <f>T89</f>
        <v>0</v>
      </c>
      <c r="Z89" s="38">
        <f>U89</f>
        <v>2.9510803679999995</v>
      </c>
      <c r="AA89" s="38">
        <f>V89</f>
        <v>0</v>
      </c>
      <c r="AB89" s="38"/>
      <c r="AC89" s="38">
        <v>0</v>
      </c>
      <c r="AD89" s="38">
        <f t="shared" ref="AD89:AD108" si="517">Y89</f>
        <v>0</v>
      </c>
      <c r="AE89" s="38">
        <f t="shared" ref="AE89:AE108" si="518">Z89</f>
        <v>2.9510803679999995</v>
      </c>
      <c r="AF89" s="38">
        <f t="shared" ref="AF89:AF108" si="519">AA89</f>
        <v>0</v>
      </c>
      <c r="AG89" s="38">
        <v>0</v>
      </c>
      <c r="AH89" s="38">
        <v>0</v>
      </c>
      <c r="AI89" s="43">
        <v>0</v>
      </c>
      <c r="AJ89" s="43">
        <v>0</v>
      </c>
      <c r="AK89" s="43">
        <v>0</v>
      </c>
      <c r="AL89" s="43">
        <v>0</v>
      </c>
      <c r="AM89" s="43">
        <v>0</v>
      </c>
      <c r="AN89" s="43">
        <f>AN90+AN91</f>
        <v>2.9510803679999995</v>
      </c>
      <c r="AO89" s="43">
        <v>0</v>
      </c>
      <c r="AP89" s="43">
        <v>0</v>
      </c>
      <c r="AQ89" s="43">
        <f>AQ90+AQ91</f>
        <v>2.9510803679999995</v>
      </c>
      <c r="AR89" s="43">
        <v>0</v>
      </c>
      <c r="AS89" s="38">
        <v>0</v>
      </c>
      <c r="AT89" s="38">
        <v>0</v>
      </c>
      <c r="AU89" s="38">
        <v>0</v>
      </c>
      <c r="AV89" s="38">
        <v>0</v>
      </c>
      <c r="AW89" s="38">
        <v>0</v>
      </c>
      <c r="AX89" s="38">
        <f t="shared" ref="AX89:AX108" si="520">AS89</f>
        <v>0</v>
      </c>
      <c r="AY89" s="38">
        <f t="shared" si="516"/>
        <v>0</v>
      </c>
      <c r="AZ89" s="38">
        <f t="shared" ref="AZ89:AZ108" si="521">AU89</f>
        <v>0</v>
      </c>
      <c r="BA89" s="38">
        <v>0</v>
      </c>
      <c r="BB89" s="38">
        <v>0</v>
      </c>
      <c r="BC89" s="46">
        <v>0</v>
      </c>
      <c r="BD89" s="46">
        <v>0</v>
      </c>
      <c r="BE89" s="46">
        <v>0</v>
      </c>
      <c r="BF89" s="46">
        <v>0</v>
      </c>
      <c r="BG89" s="46">
        <v>0</v>
      </c>
      <c r="BH89" s="38">
        <f t="shared" ref="BH89:BH108" si="522">BC89</f>
        <v>0</v>
      </c>
      <c r="BI89" s="38">
        <f t="shared" ref="BI89:BI108" si="523">BD89</f>
        <v>0</v>
      </c>
      <c r="BJ89" s="38">
        <f t="shared" ref="BJ89:BJ108" si="524">BE89</f>
        <v>0</v>
      </c>
      <c r="BK89" s="38">
        <f t="shared" ref="BK89:BK108" si="525">BF89</f>
        <v>0</v>
      </c>
      <c r="BL89" s="38">
        <f t="shared" ref="BL89:BL108" si="526">BG89</f>
        <v>0</v>
      </c>
      <c r="BM89" s="38">
        <v>0</v>
      </c>
      <c r="BN89" s="38">
        <v>0</v>
      </c>
      <c r="BO89" s="38">
        <v>0</v>
      </c>
      <c r="BP89" s="43">
        <v>0</v>
      </c>
      <c r="BQ89" s="38">
        <v>0</v>
      </c>
      <c r="BR89" s="38">
        <v>0</v>
      </c>
      <c r="BS89" s="38">
        <v>0</v>
      </c>
      <c r="BT89" s="38">
        <v>0</v>
      </c>
      <c r="BU89" s="43">
        <v>0</v>
      </c>
      <c r="BV89" s="38">
        <v>0</v>
      </c>
      <c r="BW89" s="38">
        <v>0</v>
      </c>
      <c r="BX89" s="38">
        <v>0</v>
      </c>
      <c r="BY89" s="38">
        <v>0</v>
      </c>
      <c r="BZ89" s="38">
        <v>0</v>
      </c>
      <c r="CA89" s="38">
        <v>0</v>
      </c>
      <c r="CB89" s="38">
        <v>0</v>
      </c>
      <c r="CC89" s="38">
        <v>0</v>
      </c>
      <c r="CD89" s="38">
        <v>0</v>
      </c>
      <c r="CE89" s="38">
        <v>0</v>
      </c>
      <c r="CF89" s="38">
        <v>0</v>
      </c>
      <c r="CG89" s="38">
        <f t="shared" si="330"/>
        <v>0</v>
      </c>
      <c r="CH89" s="38">
        <f t="shared" ref="CH89:CK91" si="527">AJ89</f>
        <v>0</v>
      </c>
      <c r="CI89" s="38">
        <f t="shared" si="527"/>
        <v>0</v>
      </c>
      <c r="CJ89" s="38">
        <f t="shared" si="527"/>
        <v>0</v>
      </c>
      <c r="CK89" s="38">
        <f t="shared" si="527"/>
        <v>0</v>
      </c>
      <c r="CL89" s="38">
        <f t="shared" si="39"/>
        <v>2.9510803679999995</v>
      </c>
      <c r="CM89" s="38">
        <f t="shared" ref="CM89:CN91" si="528">AO89</f>
        <v>0</v>
      </c>
      <c r="CN89" s="38">
        <f t="shared" si="528"/>
        <v>0</v>
      </c>
      <c r="CO89" s="38">
        <f t="shared" si="331"/>
        <v>2.9510803679999995</v>
      </c>
      <c r="CP89" s="38">
        <f t="shared" si="332"/>
        <v>0</v>
      </c>
      <c r="CQ89" s="35" t="s">
        <v>152</v>
      </c>
    </row>
    <row r="90" spans="1:96" s="18" customFormat="1" ht="31.5" x14ac:dyDescent="0.25">
      <c r="A90" s="36" t="s">
        <v>407</v>
      </c>
      <c r="B90" s="61" t="s">
        <v>405</v>
      </c>
      <c r="C90" s="35" t="s">
        <v>409</v>
      </c>
      <c r="D90" s="35" t="s">
        <v>385</v>
      </c>
      <c r="E90" s="35">
        <v>2020</v>
      </c>
      <c r="F90" s="35" t="s">
        <v>152</v>
      </c>
      <c r="G90" s="35">
        <v>2020</v>
      </c>
      <c r="H90" s="38" t="s">
        <v>152</v>
      </c>
      <c r="I90" s="38" t="s">
        <v>152</v>
      </c>
      <c r="J90" s="38" t="s">
        <v>152</v>
      </c>
      <c r="K90" s="38" t="s">
        <v>152</v>
      </c>
      <c r="L90" s="38" t="s">
        <v>152</v>
      </c>
      <c r="M90" s="38" t="s">
        <v>152</v>
      </c>
      <c r="N90" s="38" t="s">
        <v>152</v>
      </c>
      <c r="O90" s="38" t="s">
        <v>152</v>
      </c>
      <c r="P90" s="38" t="s">
        <v>152</v>
      </c>
      <c r="Q90" s="38" t="s">
        <v>152</v>
      </c>
      <c r="R90" s="38" t="s">
        <v>152</v>
      </c>
      <c r="S90" s="38" t="s">
        <v>152</v>
      </c>
      <c r="T90" s="38" t="s">
        <v>152</v>
      </c>
      <c r="U90" s="38">
        <v>1.6662268199999999</v>
      </c>
      <c r="V90" s="38">
        <v>0</v>
      </c>
      <c r="W90" s="38">
        <v>0</v>
      </c>
      <c r="X90" s="38">
        <v>0</v>
      </c>
      <c r="Y90" s="38">
        <v>0</v>
      </c>
      <c r="Z90" s="38">
        <v>0</v>
      </c>
      <c r="AA90" s="38">
        <v>0</v>
      </c>
      <c r="AB90" s="38">
        <v>0</v>
      </c>
      <c r="AC90" s="38">
        <v>0</v>
      </c>
      <c r="AD90" s="38">
        <v>0</v>
      </c>
      <c r="AE90" s="38">
        <v>0</v>
      </c>
      <c r="AF90" s="38">
        <v>0</v>
      </c>
      <c r="AG90" s="38">
        <v>0</v>
      </c>
      <c r="AH90" s="38">
        <v>0</v>
      </c>
      <c r="AI90" s="38">
        <v>0</v>
      </c>
      <c r="AJ90" s="38">
        <v>0</v>
      </c>
      <c r="AK90" s="38">
        <v>0</v>
      </c>
      <c r="AL90" s="38">
        <v>0</v>
      </c>
      <c r="AM90" s="38">
        <v>0</v>
      </c>
      <c r="AN90" s="43">
        <v>1.6662268199999999</v>
      </c>
      <c r="AO90" s="43">
        <v>0</v>
      </c>
      <c r="AP90" s="43">
        <v>0</v>
      </c>
      <c r="AQ90" s="43">
        <v>1.6662268199999999</v>
      </c>
      <c r="AR90" s="43">
        <v>0</v>
      </c>
      <c r="AS90" s="38">
        <v>0</v>
      </c>
      <c r="AT90" s="38">
        <v>0</v>
      </c>
      <c r="AU90" s="38">
        <v>0</v>
      </c>
      <c r="AV90" s="38">
        <v>0</v>
      </c>
      <c r="AW90" s="38">
        <v>0</v>
      </c>
      <c r="AX90" s="38">
        <f t="shared" ref="AX90:AX91" si="529">AS90</f>
        <v>0</v>
      </c>
      <c r="AY90" s="38">
        <f t="shared" si="516"/>
        <v>0</v>
      </c>
      <c r="AZ90" s="38">
        <f t="shared" si="521"/>
        <v>0</v>
      </c>
      <c r="BA90" s="38">
        <v>0</v>
      </c>
      <c r="BB90" s="38">
        <v>0</v>
      </c>
      <c r="BC90" s="46">
        <v>0</v>
      </c>
      <c r="BD90" s="46">
        <v>0</v>
      </c>
      <c r="BE90" s="46">
        <v>0</v>
      </c>
      <c r="BF90" s="46">
        <v>0</v>
      </c>
      <c r="BG90" s="46">
        <v>0</v>
      </c>
      <c r="BH90" s="38">
        <f t="shared" si="522"/>
        <v>0</v>
      </c>
      <c r="BI90" s="38">
        <f t="shared" si="523"/>
        <v>0</v>
      </c>
      <c r="BJ90" s="38">
        <f t="shared" si="524"/>
        <v>0</v>
      </c>
      <c r="BK90" s="38">
        <f t="shared" si="525"/>
        <v>0</v>
      </c>
      <c r="BL90" s="38">
        <f t="shared" si="526"/>
        <v>0</v>
      </c>
      <c r="BM90" s="38">
        <v>0</v>
      </c>
      <c r="BN90" s="38">
        <v>0</v>
      </c>
      <c r="BO90" s="38">
        <v>0</v>
      </c>
      <c r="BP90" s="43">
        <v>0</v>
      </c>
      <c r="BQ90" s="38">
        <v>0</v>
      </c>
      <c r="BR90" s="38">
        <v>0</v>
      </c>
      <c r="BS90" s="38">
        <v>0</v>
      </c>
      <c r="BT90" s="38">
        <v>0</v>
      </c>
      <c r="BU90" s="43">
        <v>0</v>
      </c>
      <c r="BV90" s="38">
        <v>0</v>
      </c>
      <c r="BW90" s="38">
        <v>0</v>
      </c>
      <c r="BX90" s="38">
        <v>0</v>
      </c>
      <c r="BY90" s="38">
        <v>0</v>
      </c>
      <c r="BZ90" s="38">
        <v>0</v>
      </c>
      <c r="CA90" s="38">
        <v>0</v>
      </c>
      <c r="CB90" s="38">
        <v>0</v>
      </c>
      <c r="CC90" s="38">
        <v>0</v>
      </c>
      <c r="CD90" s="38">
        <v>0</v>
      </c>
      <c r="CE90" s="38">
        <v>0</v>
      </c>
      <c r="CF90" s="38">
        <v>0</v>
      </c>
      <c r="CG90" s="38">
        <f t="shared" si="330"/>
        <v>0</v>
      </c>
      <c r="CH90" s="38">
        <f t="shared" si="527"/>
        <v>0</v>
      </c>
      <c r="CI90" s="38">
        <f t="shared" si="527"/>
        <v>0</v>
      </c>
      <c r="CJ90" s="38">
        <f t="shared" si="527"/>
        <v>0</v>
      </c>
      <c r="CK90" s="38">
        <f t="shared" si="527"/>
        <v>0</v>
      </c>
      <c r="CL90" s="38">
        <f t="shared" si="39"/>
        <v>1.6662268199999999</v>
      </c>
      <c r="CM90" s="38">
        <f t="shared" si="528"/>
        <v>0</v>
      </c>
      <c r="CN90" s="38">
        <f t="shared" si="528"/>
        <v>0</v>
      </c>
      <c r="CO90" s="38">
        <f t="shared" si="331"/>
        <v>1.6662268199999999</v>
      </c>
      <c r="CP90" s="38">
        <f t="shared" si="332"/>
        <v>0</v>
      </c>
      <c r="CQ90" s="48" t="s">
        <v>424</v>
      </c>
    </row>
    <row r="91" spans="1:96" s="18" customFormat="1" ht="31.5" x14ac:dyDescent="0.25">
      <c r="A91" s="36" t="s">
        <v>408</v>
      </c>
      <c r="B91" s="61" t="s">
        <v>406</v>
      </c>
      <c r="C91" s="35" t="s">
        <v>410</v>
      </c>
      <c r="D91" s="35" t="s">
        <v>385</v>
      </c>
      <c r="E91" s="35">
        <v>2020</v>
      </c>
      <c r="F91" s="35" t="s">
        <v>152</v>
      </c>
      <c r="G91" s="35">
        <v>2020</v>
      </c>
      <c r="H91" s="38" t="s">
        <v>152</v>
      </c>
      <c r="I91" s="38" t="s">
        <v>152</v>
      </c>
      <c r="J91" s="38" t="s">
        <v>152</v>
      </c>
      <c r="K91" s="38" t="s">
        <v>152</v>
      </c>
      <c r="L91" s="38" t="s">
        <v>152</v>
      </c>
      <c r="M91" s="38" t="s">
        <v>152</v>
      </c>
      <c r="N91" s="38" t="s">
        <v>152</v>
      </c>
      <c r="O91" s="38" t="s">
        <v>152</v>
      </c>
      <c r="P91" s="38" t="s">
        <v>152</v>
      </c>
      <c r="Q91" s="38" t="s">
        <v>152</v>
      </c>
      <c r="R91" s="38" t="s">
        <v>152</v>
      </c>
      <c r="S91" s="38" t="s">
        <v>152</v>
      </c>
      <c r="T91" s="38" t="s">
        <v>152</v>
      </c>
      <c r="U91" s="38">
        <v>1.2848535479999998</v>
      </c>
      <c r="V91" s="38">
        <v>0</v>
      </c>
      <c r="W91" s="38">
        <v>0</v>
      </c>
      <c r="X91" s="38">
        <v>0</v>
      </c>
      <c r="Y91" s="38">
        <v>0</v>
      </c>
      <c r="Z91" s="38">
        <v>0</v>
      </c>
      <c r="AA91" s="38">
        <v>0</v>
      </c>
      <c r="AB91" s="38">
        <v>0</v>
      </c>
      <c r="AC91" s="38">
        <v>0</v>
      </c>
      <c r="AD91" s="38">
        <v>0</v>
      </c>
      <c r="AE91" s="38">
        <v>0</v>
      </c>
      <c r="AF91" s="38">
        <v>0</v>
      </c>
      <c r="AG91" s="38">
        <v>0</v>
      </c>
      <c r="AH91" s="38">
        <v>0</v>
      </c>
      <c r="AI91" s="38">
        <v>0</v>
      </c>
      <c r="AJ91" s="38">
        <v>0</v>
      </c>
      <c r="AK91" s="38">
        <v>0</v>
      </c>
      <c r="AL91" s="38">
        <v>0</v>
      </c>
      <c r="AM91" s="38">
        <v>0</v>
      </c>
      <c r="AN91" s="43">
        <v>1.2848535479999998</v>
      </c>
      <c r="AO91" s="43">
        <v>0</v>
      </c>
      <c r="AP91" s="43">
        <v>0</v>
      </c>
      <c r="AQ91" s="43">
        <v>1.2848535479999998</v>
      </c>
      <c r="AR91" s="43">
        <v>0</v>
      </c>
      <c r="AS91" s="38">
        <v>0</v>
      </c>
      <c r="AT91" s="38">
        <v>0</v>
      </c>
      <c r="AU91" s="38">
        <v>0</v>
      </c>
      <c r="AV91" s="38">
        <v>0</v>
      </c>
      <c r="AW91" s="38">
        <v>0</v>
      </c>
      <c r="AX91" s="38">
        <f t="shared" si="529"/>
        <v>0</v>
      </c>
      <c r="AY91" s="38">
        <f t="shared" si="516"/>
        <v>0</v>
      </c>
      <c r="AZ91" s="38">
        <f t="shared" si="521"/>
        <v>0</v>
      </c>
      <c r="BA91" s="38">
        <v>0</v>
      </c>
      <c r="BB91" s="38">
        <v>0</v>
      </c>
      <c r="BC91" s="46">
        <v>0</v>
      </c>
      <c r="BD91" s="46">
        <v>0</v>
      </c>
      <c r="BE91" s="46">
        <v>0</v>
      </c>
      <c r="BF91" s="46">
        <v>0</v>
      </c>
      <c r="BG91" s="46">
        <v>0</v>
      </c>
      <c r="BH91" s="38">
        <f t="shared" si="522"/>
        <v>0</v>
      </c>
      <c r="BI91" s="38">
        <f t="shared" si="523"/>
        <v>0</v>
      </c>
      <c r="BJ91" s="38">
        <f t="shared" si="524"/>
        <v>0</v>
      </c>
      <c r="BK91" s="38">
        <f t="shared" si="525"/>
        <v>0</v>
      </c>
      <c r="BL91" s="38">
        <f t="shared" si="526"/>
        <v>0</v>
      </c>
      <c r="BM91" s="38">
        <v>0</v>
      </c>
      <c r="BN91" s="38">
        <v>0</v>
      </c>
      <c r="BO91" s="38">
        <v>0</v>
      </c>
      <c r="BP91" s="43">
        <v>0</v>
      </c>
      <c r="BQ91" s="38">
        <v>0</v>
      </c>
      <c r="BR91" s="38">
        <v>0</v>
      </c>
      <c r="BS91" s="38">
        <v>0</v>
      </c>
      <c r="BT91" s="38">
        <v>0</v>
      </c>
      <c r="BU91" s="43">
        <v>0</v>
      </c>
      <c r="BV91" s="38">
        <v>0</v>
      </c>
      <c r="BW91" s="38">
        <v>0</v>
      </c>
      <c r="BX91" s="38">
        <v>0</v>
      </c>
      <c r="BY91" s="38">
        <v>0</v>
      </c>
      <c r="BZ91" s="38">
        <v>0</v>
      </c>
      <c r="CA91" s="38">
        <v>0</v>
      </c>
      <c r="CB91" s="38">
        <v>0</v>
      </c>
      <c r="CC91" s="38">
        <v>0</v>
      </c>
      <c r="CD91" s="38">
        <v>0</v>
      </c>
      <c r="CE91" s="38">
        <v>0</v>
      </c>
      <c r="CF91" s="38">
        <v>0</v>
      </c>
      <c r="CG91" s="38">
        <f t="shared" si="330"/>
        <v>0</v>
      </c>
      <c r="CH91" s="38">
        <f t="shared" si="527"/>
        <v>0</v>
      </c>
      <c r="CI91" s="38">
        <f t="shared" si="527"/>
        <v>0</v>
      </c>
      <c r="CJ91" s="38">
        <f t="shared" si="527"/>
        <v>0</v>
      </c>
      <c r="CK91" s="38">
        <f t="shared" si="527"/>
        <v>0</v>
      </c>
      <c r="CL91" s="38">
        <f t="shared" si="39"/>
        <v>1.2848535479999998</v>
      </c>
      <c r="CM91" s="38">
        <f t="shared" si="528"/>
        <v>0</v>
      </c>
      <c r="CN91" s="38">
        <f t="shared" si="528"/>
        <v>0</v>
      </c>
      <c r="CO91" s="38">
        <f t="shared" si="331"/>
        <v>1.2848535479999998</v>
      </c>
      <c r="CP91" s="38">
        <f t="shared" si="332"/>
        <v>0</v>
      </c>
      <c r="CQ91" s="48" t="s">
        <v>424</v>
      </c>
    </row>
    <row r="92" spans="1:96" s="18" customFormat="1" ht="47.25" x14ac:dyDescent="0.25">
      <c r="A92" s="36" t="s">
        <v>116</v>
      </c>
      <c r="B92" s="37" t="s">
        <v>117</v>
      </c>
      <c r="C92" s="35" t="s">
        <v>152</v>
      </c>
      <c r="D92" s="35" t="s">
        <v>152</v>
      </c>
      <c r="E92" s="35" t="s">
        <v>152</v>
      </c>
      <c r="F92" s="35" t="s">
        <v>152</v>
      </c>
      <c r="G92" s="35" t="s">
        <v>152</v>
      </c>
      <c r="H92" s="38">
        <v>0</v>
      </c>
      <c r="I92" s="38">
        <v>0</v>
      </c>
      <c r="J92" s="47" t="s">
        <v>152</v>
      </c>
      <c r="K92" s="38">
        <v>0</v>
      </c>
      <c r="L92" s="38">
        <v>0</v>
      </c>
      <c r="M92" s="47" t="s">
        <v>152</v>
      </c>
      <c r="N92" s="35" t="s">
        <v>152</v>
      </c>
      <c r="O92" s="35" t="s">
        <v>152</v>
      </c>
      <c r="P92" s="38">
        <v>0</v>
      </c>
      <c r="Q92" s="38">
        <v>0</v>
      </c>
      <c r="R92" s="38">
        <v>0</v>
      </c>
      <c r="S92" s="38">
        <v>0</v>
      </c>
      <c r="T92" s="38">
        <v>0</v>
      </c>
      <c r="U92" s="38">
        <f t="shared" si="324"/>
        <v>0</v>
      </c>
      <c r="V92" s="38">
        <v>0</v>
      </c>
      <c r="W92" s="38">
        <v>0</v>
      </c>
      <c r="X92" s="38">
        <f t="shared" ref="X92:X108" si="530">U92-AD92-AN92</f>
        <v>0</v>
      </c>
      <c r="Y92" s="38">
        <f t="shared" ref="Y92:Y108" si="531">T92</f>
        <v>0</v>
      </c>
      <c r="Z92" s="38">
        <f t="shared" ref="Z92:Z108" si="532">U92</f>
        <v>0</v>
      </c>
      <c r="AA92" s="38">
        <f t="shared" ref="AA92:AA108" si="533">V92</f>
        <v>0</v>
      </c>
      <c r="AB92" s="38">
        <f t="shared" ref="AB92:AB108" si="534">W92</f>
        <v>0</v>
      </c>
      <c r="AC92" s="38">
        <f t="shared" ref="AC92:AC108" si="535">X92</f>
        <v>0</v>
      </c>
      <c r="AD92" s="38">
        <f t="shared" si="517"/>
        <v>0</v>
      </c>
      <c r="AE92" s="38">
        <f t="shared" si="518"/>
        <v>0</v>
      </c>
      <c r="AF92" s="38">
        <f t="shared" si="519"/>
        <v>0</v>
      </c>
      <c r="AG92" s="38">
        <f t="shared" ref="AG92:AG108" si="536">AB92</f>
        <v>0</v>
      </c>
      <c r="AH92" s="38">
        <f t="shared" ref="AH92:AH108" si="537">AC92</f>
        <v>0</v>
      </c>
      <c r="AI92" s="43">
        <v>0</v>
      </c>
      <c r="AJ92" s="43">
        <v>0</v>
      </c>
      <c r="AK92" s="43">
        <v>0</v>
      </c>
      <c r="AL92" s="43">
        <v>0</v>
      </c>
      <c r="AM92" s="43">
        <v>0</v>
      </c>
      <c r="AN92" s="43">
        <v>0</v>
      </c>
      <c r="AO92" s="43">
        <v>0</v>
      </c>
      <c r="AP92" s="43">
        <v>0</v>
      </c>
      <c r="AQ92" s="43">
        <v>0</v>
      </c>
      <c r="AR92" s="43">
        <v>0</v>
      </c>
      <c r="AS92" s="38">
        <v>0</v>
      </c>
      <c r="AT92" s="38">
        <v>0</v>
      </c>
      <c r="AU92" s="38">
        <v>0</v>
      </c>
      <c r="AV92" s="38">
        <v>0</v>
      </c>
      <c r="AW92" s="38">
        <v>0</v>
      </c>
      <c r="AX92" s="38">
        <f t="shared" si="520"/>
        <v>0</v>
      </c>
      <c r="AY92" s="38">
        <f t="shared" si="516"/>
        <v>0</v>
      </c>
      <c r="AZ92" s="38">
        <f t="shared" si="521"/>
        <v>0</v>
      </c>
      <c r="BA92" s="38">
        <f t="shared" ref="BA92:BA108" si="538">AV92</f>
        <v>0</v>
      </c>
      <c r="BB92" s="38">
        <f t="shared" ref="BB92:BB108" si="539">AW92</f>
        <v>0</v>
      </c>
      <c r="BC92" s="46">
        <v>0</v>
      </c>
      <c r="BD92" s="46">
        <v>0</v>
      </c>
      <c r="BE92" s="46">
        <v>0</v>
      </c>
      <c r="BF92" s="46">
        <v>0</v>
      </c>
      <c r="BG92" s="46">
        <v>0</v>
      </c>
      <c r="BH92" s="38">
        <f t="shared" si="522"/>
        <v>0</v>
      </c>
      <c r="BI92" s="38">
        <f t="shared" si="523"/>
        <v>0</v>
      </c>
      <c r="BJ92" s="38">
        <f t="shared" si="524"/>
        <v>0</v>
      </c>
      <c r="BK92" s="38">
        <f t="shared" si="525"/>
        <v>0</v>
      </c>
      <c r="BL92" s="38">
        <f t="shared" si="526"/>
        <v>0</v>
      </c>
      <c r="BM92" s="38">
        <v>0</v>
      </c>
      <c r="BN92" s="38">
        <v>0</v>
      </c>
      <c r="BO92" s="38">
        <v>0</v>
      </c>
      <c r="BP92" s="43">
        <v>0</v>
      </c>
      <c r="BQ92" s="38">
        <v>0</v>
      </c>
      <c r="BR92" s="38">
        <v>0</v>
      </c>
      <c r="BS92" s="38">
        <v>0</v>
      </c>
      <c r="BT92" s="38">
        <v>0</v>
      </c>
      <c r="BU92" s="43">
        <v>0</v>
      </c>
      <c r="BV92" s="38">
        <v>0</v>
      </c>
      <c r="BW92" s="38">
        <v>0</v>
      </c>
      <c r="BX92" s="38">
        <v>0</v>
      </c>
      <c r="BY92" s="38">
        <v>0</v>
      </c>
      <c r="BZ92" s="38">
        <v>0</v>
      </c>
      <c r="CA92" s="38">
        <v>0</v>
      </c>
      <c r="CB92" s="38">
        <v>0</v>
      </c>
      <c r="CC92" s="38">
        <v>0</v>
      </c>
      <c r="CD92" s="38">
        <v>0</v>
      </c>
      <c r="CE92" s="38">
        <v>0</v>
      </c>
      <c r="CF92" s="38">
        <v>0</v>
      </c>
      <c r="CG92" s="38">
        <f t="shared" si="330"/>
        <v>0</v>
      </c>
      <c r="CH92" s="38">
        <v>0</v>
      </c>
      <c r="CI92" s="38">
        <v>0</v>
      </c>
      <c r="CJ92" s="38">
        <v>0</v>
      </c>
      <c r="CK92" s="38">
        <v>0</v>
      </c>
      <c r="CL92" s="38">
        <f t="shared" si="39"/>
        <v>0</v>
      </c>
      <c r="CM92" s="38">
        <v>0</v>
      </c>
      <c r="CN92" s="38">
        <v>0</v>
      </c>
      <c r="CO92" s="38">
        <f t="shared" si="331"/>
        <v>0</v>
      </c>
      <c r="CP92" s="38">
        <f t="shared" si="332"/>
        <v>0</v>
      </c>
      <c r="CQ92" s="35" t="s">
        <v>152</v>
      </c>
    </row>
    <row r="93" spans="1:96" s="18" customFormat="1" ht="47.25" x14ac:dyDescent="0.25">
      <c r="A93" s="36" t="s">
        <v>118</v>
      </c>
      <c r="B93" s="37" t="s">
        <v>119</v>
      </c>
      <c r="C93" s="35" t="s">
        <v>152</v>
      </c>
      <c r="D93" s="35" t="s">
        <v>152</v>
      </c>
      <c r="E93" s="35" t="s">
        <v>152</v>
      </c>
      <c r="F93" s="35" t="s">
        <v>152</v>
      </c>
      <c r="G93" s="35" t="s">
        <v>152</v>
      </c>
      <c r="H93" s="38">
        <v>0</v>
      </c>
      <c r="I93" s="38">
        <v>0</v>
      </c>
      <c r="J93" s="47" t="s">
        <v>152</v>
      </c>
      <c r="K93" s="38">
        <v>0</v>
      </c>
      <c r="L93" s="38">
        <v>0</v>
      </c>
      <c r="M93" s="47" t="s">
        <v>152</v>
      </c>
      <c r="N93" s="35" t="s">
        <v>152</v>
      </c>
      <c r="O93" s="35" t="s">
        <v>152</v>
      </c>
      <c r="P93" s="38">
        <v>0</v>
      </c>
      <c r="Q93" s="38">
        <v>0</v>
      </c>
      <c r="R93" s="38">
        <v>0</v>
      </c>
      <c r="S93" s="38">
        <v>0</v>
      </c>
      <c r="T93" s="38">
        <v>0</v>
      </c>
      <c r="U93" s="38">
        <f t="shared" si="324"/>
        <v>0</v>
      </c>
      <c r="V93" s="38">
        <v>0</v>
      </c>
      <c r="W93" s="38">
        <v>0</v>
      </c>
      <c r="X93" s="38">
        <f t="shared" si="530"/>
        <v>0</v>
      </c>
      <c r="Y93" s="38">
        <f t="shared" si="531"/>
        <v>0</v>
      </c>
      <c r="Z93" s="38">
        <f t="shared" si="532"/>
        <v>0</v>
      </c>
      <c r="AA93" s="38">
        <f t="shared" si="533"/>
        <v>0</v>
      </c>
      <c r="AB93" s="38">
        <f t="shared" si="534"/>
        <v>0</v>
      </c>
      <c r="AC93" s="38">
        <f t="shared" si="535"/>
        <v>0</v>
      </c>
      <c r="AD93" s="38">
        <f t="shared" si="517"/>
        <v>0</v>
      </c>
      <c r="AE93" s="38">
        <f t="shared" si="518"/>
        <v>0</v>
      </c>
      <c r="AF93" s="38">
        <f t="shared" si="519"/>
        <v>0</v>
      </c>
      <c r="AG93" s="38">
        <f t="shared" si="536"/>
        <v>0</v>
      </c>
      <c r="AH93" s="38">
        <f t="shared" si="537"/>
        <v>0</v>
      </c>
      <c r="AI93" s="43">
        <v>0</v>
      </c>
      <c r="AJ93" s="43">
        <v>0</v>
      </c>
      <c r="AK93" s="43">
        <v>0</v>
      </c>
      <c r="AL93" s="43">
        <v>0</v>
      </c>
      <c r="AM93" s="43">
        <v>0</v>
      </c>
      <c r="AN93" s="43">
        <v>0</v>
      </c>
      <c r="AO93" s="43">
        <v>0</v>
      </c>
      <c r="AP93" s="43">
        <v>0</v>
      </c>
      <c r="AQ93" s="43">
        <v>0</v>
      </c>
      <c r="AR93" s="43">
        <v>0</v>
      </c>
      <c r="AS93" s="38">
        <v>0</v>
      </c>
      <c r="AT93" s="38">
        <v>0</v>
      </c>
      <c r="AU93" s="38">
        <v>0</v>
      </c>
      <c r="AV93" s="38">
        <v>0</v>
      </c>
      <c r="AW93" s="38">
        <v>0</v>
      </c>
      <c r="AX93" s="38">
        <f t="shared" si="520"/>
        <v>0</v>
      </c>
      <c r="AY93" s="38">
        <f t="shared" si="516"/>
        <v>0</v>
      </c>
      <c r="AZ93" s="38">
        <f t="shared" si="521"/>
        <v>0</v>
      </c>
      <c r="BA93" s="38">
        <f t="shared" si="538"/>
        <v>0</v>
      </c>
      <c r="BB93" s="38">
        <f t="shared" si="539"/>
        <v>0</v>
      </c>
      <c r="BC93" s="46">
        <v>0</v>
      </c>
      <c r="BD93" s="46">
        <v>0</v>
      </c>
      <c r="BE93" s="46">
        <v>0</v>
      </c>
      <c r="BF93" s="46">
        <v>0</v>
      </c>
      <c r="BG93" s="46">
        <v>0</v>
      </c>
      <c r="BH93" s="38">
        <f t="shared" si="522"/>
        <v>0</v>
      </c>
      <c r="BI93" s="38">
        <f t="shared" si="523"/>
        <v>0</v>
      </c>
      <c r="BJ93" s="38">
        <f t="shared" si="524"/>
        <v>0</v>
      </c>
      <c r="BK93" s="38">
        <f t="shared" si="525"/>
        <v>0</v>
      </c>
      <c r="BL93" s="38">
        <f t="shared" si="526"/>
        <v>0</v>
      </c>
      <c r="BM93" s="38">
        <v>0</v>
      </c>
      <c r="BN93" s="38">
        <v>0</v>
      </c>
      <c r="BO93" s="38">
        <v>0</v>
      </c>
      <c r="BP93" s="43">
        <v>0</v>
      </c>
      <c r="BQ93" s="38">
        <v>0</v>
      </c>
      <c r="BR93" s="38">
        <v>0</v>
      </c>
      <c r="BS93" s="38">
        <v>0</v>
      </c>
      <c r="BT93" s="38">
        <v>0</v>
      </c>
      <c r="BU93" s="43">
        <v>0</v>
      </c>
      <c r="BV93" s="38">
        <v>0</v>
      </c>
      <c r="BW93" s="38">
        <v>0</v>
      </c>
      <c r="BX93" s="38">
        <v>0</v>
      </c>
      <c r="BY93" s="38">
        <v>0</v>
      </c>
      <c r="BZ93" s="38">
        <v>0</v>
      </c>
      <c r="CA93" s="38">
        <v>0</v>
      </c>
      <c r="CB93" s="38">
        <v>0</v>
      </c>
      <c r="CC93" s="38">
        <v>0</v>
      </c>
      <c r="CD93" s="38">
        <v>0</v>
      </c>
      <c r="CE93" s="38">
        <v>0</v>
      </c>
      <c r="CF93" s="38">
        <v>0</v>
      </c>
      <c r="CG93" s="38">
        <f t="shared" si="330"/>
        <v>0</v>
      </c>
      <c r="CH93" s="38">
        <v>0</v>
      </c>
      <c r="CI93" s="38">
        <v>0</v>
      </c>
      <c r="CJ93" s="38">
        <v>0</v>
      </c>
      <c r="CK93" s="38">
        <v>0</v>
      </c>
      <c r="CL93" s="38">
        <f t="shared" si="39"/>
        <v>0</v>
      </c>
      <c r="CM93" s="38">
        <v>0</v>
      </c>
      <c r="CN93" s="38">
        <v>0</v>
      </c>
      <c r="CO93" s="38">
        <f t="shared" si="331"/>
        <v>0</v>
      </c>
      <c r="CP93" s="38">
        <f t="shared" si="332"/>
        <v>0</v>
      </c>
      <c r="CQ93" s="35" t="s">
        <v>152</v>
      </c>
    </row>
    <row r="94" spans="1:96" s="18" customFormat="1" ht="31.5" x14ac:dyDescent="0.25">
      <c r="A94" s="36" t="s">
        <v>120</v>
      </c>
      <c r="B94" s="37" t="s">
        <v>121</v>
      </c>
      <c r="C94" s="35" t="s">
        <v>152</v>
      </c>
      <c r="D94" s="35" t="s">
        <v>152</v>
      </c>
      <c r="E94" s="35" t="s">
        <v>152</v>
      </c>
      <c r="F94" s="35" t="s">
        <v>152</v>
      </c>
      <c r="G94" s="35" t="s">
        <v>152</v>
      </c>
      <c r="H94" s="38">
        <v>0</v>
      </c>
      <c r="I94" s="38">
        <v>0</v>
      </c>
      <c r="J94" s="47" t="s">
        <v>152</v>
      </c>
      <c r="K94" s="38">
        <v>0</v>
      </c>
      <c r="L94" s="38">
        <v>0</v>
      </c>
      <c r="M94" s="47" t="s">
        <v>152</v>
      </c>
      <c r="N94" s="35" t="s">
        <v>152</v>
      </c>
      <c r="O94" s="35" t="s">
        <v>152</v>
      </c>
      <c r="P94" s="38">
        <v>0</v>
      </c>
      <c r="Q94" s="38">
        <v>0</v>
      </c>
      <c r="R94" s="38">
        <v>0</v>
      </c>
      <c r="S94" s="38">
        <v>0</v>
      </c>
      <c r="T94" s="38">
        <v>0</v>
      </c>
      <c r="U94" s="38">
        <f t="shared" si="324"/>
        <v>0</v>
      </c>
      <c r="V94" s="38">
        <v>0</v>
      </c>
      <c r="W94" s="38">
        <v>0</v>
      </c>
      <c r="X94" s="38">
        <f t="shared" si="530"/>
        <v>0</v>
      </c>
      <c r="Y94" s="38">
        <f t="shared" si="531"/>
        <v>0</v>
      </c>
      <c r="Z94" s="38">
        <f t="shared" si="532"/>
        <v>0</v>
      </c>
      <c r="AA94" s="38">
        <f t="shared" si="533"/>
        <v>0</v>
      </c>
      <c r="AB94" s="38">
        <f t="shared" si="534"/>
        <v>0</v>
      </c>
      <c r="AC94" s="38">
        <f t="shared" si="535"/>
        <v>0</v>
      </c>
      <c r="AD94" s="38">
        <f t="shared" si="517"/>
        <v>0</v>
      </c>
      <c r="AE94" s="38">
        <f t="shared" si="518"/>
        <v>0</v>
      </c>
      <c r="AF94" s="38">
        <f t="shared" si="519"/>
        <v>0</v>
      </c>
      <c r="AG94" s="38">
        <f t="shared" si="536"/>
        <v>0</v>
      </c>
      <c r="AH94" s="38">
        <f t="shared" si="537"/>
        <v>0</v>
      </c>
      <c r="AI94" s="43">
        <v>0</v>
      </c>
      <c r="AJ94" s="43">
        <v>0</v>
      </c>
      <c r="AK94" s="43">
        <v>0</v>
      </c>
      <c r="AL94" s="43">
        <v>0</v>
      </c>
      <c r="AM94" s="43">
        <v>0</v>
      </c>
      <c r="AN94" s="43">
        <v>0</v>
      </c>
      <c r="AO94" s="43">
        <v>0</v>
      </c>
      <c r="AP94" s="43">
        <v>0</v>
      </c>
      <c r="AQ94" s="43">
        <v>0</v>
      </c>
      <c r="AR94" s="43">
        <v>0</v>
      </c>
      <c r="AS94" s="38">
        <v>0</v>
      </c>
      <c r="AT94" s="38">
        <v>0</v>
      </c>
      <c r="AU94" s="38">
        <v>0</v>
      </c>
      <c r="AV94" s="38">
        <v>0</v>
      </c>
      <c r="AW94" s="38">
        <v>0</v>
      </c>
      <c r="AX94" s="38">
        <f t="shared" si="520"/>
        <v>0</v>
      </c>
      <c r="AY94" s="38">
        <f t="shared" si="516"/>
        <v>0</v>
      </c>
      <c r="AZ94" s="38">
        <f t="shared" si="521"/>
        <v>0</v>
      </c>
      <c r="BA94" s="38">
        <f t="shared" si="538"/>
        <v>0</v>
      </c>
      <c r="BB94" s="38">
        <f t="shared" si="539"/>
        <v>0</v>
      </c>
      <c r="BC94" s="46">
        <v>0</v>
      </c>
      <c r="BD94" s="46">
        <v>0</v>
      </c>
      <c r="BE94" s="46">
        <v>0</v>
      </c>
      <c r="BF94" s="46">
        <v>0</v>
      </c>
      <c r="BG94" s="46">
        <v>0</v>
      </c>
      <c r="BH94" s="38">
        <f t="shared" si="522"/>
        <v>0</v>
      </c>
      <c r="BI94" s="38">
        <f t="shared" si="523"/>
        <v>0</v>
      </c>
      <c r="BJ94" s="38">
        <f t="shared" si="524"/>
        <v>0</v>
      </c>
      <c r="BK94" s="38">
        <f t="shared" si="525"/>
        <v>0</v>
      </c>
      <c r="BL94" s="38">
        <f t="shared" si="526"/>
        <v>0</v>
      </c>
      <c r="BM94" s="38">
        <v>0</v>
      </c>
      <c r="BN94" s="38">
        <v>0</v>
      </c>
      <c r="BO94" s="38">
        <v>0</v>
      </c>
      <c r="BP94" s="43">
        <v>0</v>
      </c>
      <c r="BQ94" s="38">
        <v>0</v>
      </c>
      <c r="BR94" s="38">
        <v>0</v>
      </c>
      <c r="BS94" s="38">
        <v>0</v>
      </c>
      <c r="BT94" s="38">
        <v>0</v>
      </c>
      <c r="BU94" s="43">
        <v>0</v>
      </c>
      <c r="BV94" s="38">
        <v>0</v>
      </c>
      <c r="BW94" s="38">
        <v>0</v>
      </c>
      <c r="BX94" s="38">
        <v>0</v>
      </c>
      <c r="BY94" s="38">
        <v>0</v>
      </c>
      <c r="BZ94" s="38">
        <v>0</v>
      </c>
      <c r="CA94" s="38">
        <v>0</v>
      </c>
      <c r="CB94" s="38">
        <v>0</v>
      </c>
      <c r="CC94" s="38">
        <v>0</v>
      </c>
      <c r="CD94" s="38">
        <v>0</v>
      </c>
      <c r="CE94" s="38">
        <v>0</v>
      </c>
      <c r="CF94" s="38">
        <v>0</v>
      </c>
      <c r="CG94" s="38">
        <f t="shared" si="330"/>
        <v>0</v>
      </c>
      <c r="CH94" s="38">
        <v>0</v>
      </c>
      <c r="CI94" s="38">
        <v>0</v>
      </c>
      <c r="CJ94" s="38">
        <v>0</v>
      </c>
      <c r="CK94" s="38">
        <v>0</v>
      </c>
      <c r="CL94" s="38">
        <f t="shared" si="39"/>
        <v>0</v>
      </c>
      <c r="CM94" s="38">
        <v>0</v>
      </c>
      <c r="CN94" s="38">
        <v>0</v>
      </c>
      <c r="CO94" s="38">
        <f t="shared" si="331"/>
        <v>0</v>
      </c>
      <c r="CP94" s="38">
        <f t="shared" si="332"/>
        <v>0</v>
      </c>
      <c r="CQ94" s="35" t="s">
        <v>152</v>
      </c>
    </row>
    <row r="95" spans="1:96" s="18" customFormat="1" ht="31.5" x14ac:dyDescent="0.25">
      <c r="A95" s="36" t="s">
        <v>122</v>
      </c>
      <c r="B95" s="37" t="s">
        <v>123</v>
      </c>
      <c r="C95" s="35" t="s">
        <v>152</v>
      </c>
      <c r="D95" s="35" t="s">
        <v>152</v>
      </c>
      <c r="E95" s="35" t="s">
        <v>152</v>
      </c>
      <c r="F95" s="35" t="s">
        <v>152</v>
      </c>
      <c r="G95" s="35" t="s">
        <v>152</v>
      </c>
      <c r="H95" s="38">
        <v>0</v>
      </c>
      <c r="I95" s="38">
        <v>0</v>
      </c>
      <c r="J95" s="47" t="s">
        <v>152</v>
      </c>
      <c r="K95" s="38">
        <v>0</v>
      </c>
      <c r="L95" s="38">
        <v>0</v>
      </c>
      <c r="M95" s="47" t="s">
        <v>152</v>
      </c>
      <c r="N95" s="35" t="s">
        <v>152</v>
      </c>
      <c r="O95" s="35" t="s">
        <v>152</v>
      </c>
      <c r="P95" s="38">
        <v>0</v>
      </c>
      <c r="Q95" s="38">
        <v>0</v>
      </c>
      <c r="R95" s="38">
        <v>0</v>
      </c>
      <c r="S95" s="38">
        <v>0</v>
      </c>
      <c r="T95" s="38">
        <v>0</v>
      </c>
      <c r="U95" s="38">
        <f t="shared" si="324"/>
        <v>0</v>
      </c>
      <c r="V95" s="38">
        <v>0</v>
      </c>
      <c r="W95" s="38">
        <v>0</v>
      </c>
      <c r="X95" s="38">
        <f t="shared" si="530"/>
        <v>0</v>
      </c>
      <c r="Y95" s="38">
        <f t="shared" si="531"/>
        <v>0</v>
      </c>
      <c r="Z95" s="38">
        <f t="shared" si="532"/>
        <v>0</v>
      </c>
      <c r="AA95" s="38">
        <f t="shared" si="533"/>
        <v>0</v>
      </c>
      <c r="AB95" s="38">
        <f t="shared" si="534"/>
        <v>0</v>
      </c>
      <c r="AC95" s="38">
        <f t="shared" si="535"/>
        <v>0</v>
      </c>
      <c r="AD95" s="38">
        <f t="shared" si="517"/>
        <v>0</v>
      </c>
      <c r="AE95" s="38">
        <f t="shared" si="518"/>
        <v>0</v>
      </c>
      <c r="AF95" s="38">
        <f t="shared" si="519"/>
        <v>0</v>
      </c>
      <c r="AG95" s="38">
        <f t="shared" si="536"/>
        <v>0</v>
      </c>
      <c r="AH95" s="38">
        <f t="shared" si="537"/>
        <v>0</v>
      </c>
      <c r="AI95" s="43">
        <v>0</v>
      </c>
      <c r="AJ95" s="43">
        <v>0</v>
      </c>
      <c r="AK95" s="43">
        <v>0</v>
      </c>
      <c r="AL95" s="43">
        <v>0</v>
      </c>
      <c r="AM95" s="43">
        <v>0</v>
      </c>
      <c r="AN95" s="43">
        <v>0</v>
      </c>
      <c r="AO95" s="43">
        <v>0</v>
      </c>
      <c r="AP95" s="43">
        <v>0</v>
      </c>
      <c r="AQ95" s="43">
        <v>0</v>
      </c>
      <c r="AR95" s="43">
        <v>0</v>
      </c>
      <c r="AS95" s="38">
        <v>0</v>
      </c>
      <c r="AT95" s="38">
        <v>0</v>
      </c>
      <c r="AU95" s="38">
        <v>0</v>
      </c>
      <c r="AV95" s="38">
        <v>0</v>
      </c>
      <c r="AW95" s="38">
        <v>0</v>
      </c>
      <c r="AX95" s="38">
        <f t="shared" si="520"/>
        <v>0</v>
      </c>
      <c r="AY95" s="38">
        <f t="shared" si="516"/>
        <v>0</v>
      </c>
      <c r="AZ95" s="38">
        <f t="shared" si="521"/>
        <v>0</v>
      </c>
      <c r="BA95" s="38">
        <f t="shared" si="538"/>
        <v>0</v>
      </c>
      <c r="BB95" s="38">
        <f t="shared" si="539"/>
        <v>0</v>
      </c>
      <c r="BC95" s="46">
        <v>0</v>
      </c>
      <c r="BD95" s="46">
        <v>0</v>
      </c>
      <c r="BE95" s="46">
        <v>0</v>
      </c>
      <c r="BF95" s="46">
        <v>0</v>
      </c>
      <c r="BG95" s="46">
        <v>0</v>
      </c>
      <c r="BH95" s="38">
        <f t="shared" si="522"/>
        <v>0</v>
      </c>
      <c r="BI95" s="38">
        <f t="shared" si="523"/>
        <v>0</v>
      </c>
      <c r="BJ95" s="38">
        <f t="shared" si="524"/>
        <v>0</v>
      </c>
      <c r="BK95" s="38">
        <f t="shared" si="525"/>
        <v>0</v>
      </c>
      <c r="BL95" s="38">
        <f t="shared" si="526"/>
        <v>0</v>
      </c>
      <c r="BM95" s="38">
        <v>0</v>
      </c>
      <c r="BN95" s="38">
        <v>0</v>
      </c>
      <c r="BO95" s="38">
        <v>0</v>
      </c>
      <c r="BP95" s="43">
        <v>0</v>
      </c>
      <c r="BQ95" s="38">
        <v>0</v>
      </c>
      <c r="BR95" s="38">
        <v>0</v>
      </c>
      <c r="BS95" s="38">
        <v>0</v>
      </c>
      <c r="BT95" s="38">
        <v>0</v>
      </c>
      <c r="BU95" s="43">
        <v>0</v>
      </c>
      <c r="BV95" s="38">
        <v>0</v>
      </c>
      <c r="BW95" s="38">
        <v>0</v>
      </c>
      <c r="BX95" s="38">
        <v>0</v>
      </c>
      <c r="BY95" s="38">
        <v>0</v>
      </c>
      <c r="BZ95" s="38">
        <v>0</v>
      </c>
      <c r="CA95" s="38">
        <v>0</v>
      </c>
      <c r="CB95" s="38">
        <v>0</v>
      </c>
      <c r="CC95" s="38">
        <v>0</v>
      </c>
      <c r="CD95" s="38">
        <v>0</v>
      </c>
      <c r="CE95" s="38">
        <v>0</v>
      </c>
      <c r="CF95" s="38">
        <v>0</v>
      </c>
      <c r="CG95" s="38">
        <f t="shared" si="330"/>
        <v>0</v>
      </c>
      <c r="CH95" s="38">
        <v>0</v>
      </c>
      <c r="CI95" s="38">
        <v>0</v>
      </c>
      <c r="CJ95" s="38">
        <v>0</v>
      </c>
      <c r="CK95" s="38">
        <v>0</v>
      </c>
      <c r="CL95" s="38">
        <f t="shared" si="39"/>
        <v>0</v>
      </c>
      <c r="CM95" s="38">
        <v>0</v>
      </c>
      <c r="CN95" s="38">
        <v>0</v>
      </c>
      <c r="CO95" s="38">
        <f t="shared" si="331"/>
        <v>0</v>
      </c>
      <c r="CP95" s="38">
        <f t="shared" si="332"/>
        <v>0</v>
      </c>
      <c r="CQ95" s="35" t="s">
        <v>152</v>
      </c>
    </row>
    <row r="96" spans="1:96" s="18" customFormat="1" ht="47.25" x14ac:dyDescent="0.25">
      <c r="A96" s="36" t="s">
        <v>124</v>
      </c>
      <c r="B96" s="37" t="s">
        <v>125</v>
      </c>
      <c r="C96" s="35" t="s">
        <v>152</v>
      </c>
      <c r="D96" s="35" t="s">
        <v>152</v>
      </c>
      <c r="E96" s="35" t="s">
        <v>152</v>
      </c>
      <c r="F96" s="35" t="s">
        <v>152</v>
      </c>
      <c r="G96" s="35" t="s">
        <v>152</v>
      </c>
      <c r="H96" s="38">
        <v>0</v>
      </c>
      <c r="I96" s="38">
        <v>0</v>
      </c>
      <c r="J96" s="47" t="s">
        <v>152</v>
      </c>
      <c r="K96" s="38">
        <v>0</v>
      </c>
      <c r="L96" s="38">
        <v>0</v>
      </c>
      <c r="M96" s="47" t="s">
        <v>152</v>
      </c>
      <c r="N96" s="35" t="s">
        <v>152</v>
      </c>
      <c r="O96" s="35" t="s">
        <v>152</v>
      </c>
      <c r="P96" s="38">
        <v>0</v>
      </c>
      <c r="Q96" s="38">
        <v>0</v>
      </c>
      <c r="R96" s="38">
        <v>0</v>
      </c>
      <c r="S96" s="38">
        <v>0</v>
      </c>
      <c r="T96" s="38">
        <v>0</v>
      </c>
      <c r="U96" s="38">
        <f t="shared" si="324"/>
        <v>0</v>
      </c>
      <c r="V96" s="38">
        <v>0</v>
      </c>
      <c r="W96" s="38">
        <v>0</v>
      </c>
      <c r="X96" s="38">
        <f t="shared" si="530"/>
        <v>0</v>
      </c>
      <c r="Y96" s="38">
        <f t="shared" si="531"/>
        <v>0</v>
      </c>
      <c r="Z96" s="38">
        <f t="shared" si="532"/>
        <v>0</v>
      </c>
      <c r="AA96" s="38">
        <f t="shared" si="533"/>
        <v>0</v>
      </c>
      <c r="AB96" s="38">
        <f t="shared" si="534"/>
        <v>0</v>
      </c>
      <c r="AC96" s="38">
        <f t="shared" si="535"/>
        <v>0</v>
      </c>
      <c r="AD96" s="38">
        <f t="shared" si="517"/>
        <v>0</v>
      </c>
      <c r="AE96" s="38">
        <f t="shared" si="518"/>
        <v>0</v>
      </c>
      <c r="AF96" s="38">
        <f t="shared" si="519"/>
        <v>0</v>
      </c>
      <c r="AG96" s="38">
        <f t="shared" si="536"/>
        <v>0</v>
      </c>
      <c r="AH96" s="38">
        <f t="shared" si="537"/>
        <v>0</v>
      </c>
      <c r="AI96" s="43">
        <v>0</v>
      </c>
      <c r="AJ96" s="43">
        <v>0</v>
      </c>
      <c r="AK96" s="43">
        <v>0</v>
      </c>
      <c r="AL96" s="43">
        <v>0</v>
      </c>
      <c r="AM96" s="43">
        <v>0</v>
      </c>
      <c r="AN96" s="43">
        <v>0</v>
      </c>
      <c r="AO96" s="43">
        <v>0</v>
      </c>
      <c r="AP96" s="43">
        <v>0</v>
      </c>
      <c r="AQ96" s="43">
        <v>0</v>
      </c>
      <c r="AR96" s="43">
        <v>0</v>
      </c>
      <c r="AS96" s="38">
        <v>0</v>
      </c>
      <c r="AT96" s="38">
        <v>0</v>
      </c>
      <c r="AU96" s="38">
        <v>0</v>
      </c>
      <c r="AV96" s="38">
        <v>0</v>
      </c>
      <c r="AW96" s="38">
        <v>0</v>
      </c>
      <c r="AX96" s="38">
        <f t="shared" si="520"/>
        <v>0</v>
      </c>
      <c r="AY96" s="38">
        <f t="shared" si="516"/>
        <v>0</v>
      </c>
      <c r="AZ96" s="38">
        <f t="shared" si="521"/>
        <v>0</v>
      </c>
      <c r="BA96" s="38">
        <f t="shared" si="538"/>
        <v>0</v>
      </c>
      <c r="BB96" s="38">
        <f t="shared" si="539"/>
        <v>0</v>
      </c>
      <c r="BC96" s="46">
        <v>0</v>
      </c>
      <c r="BD96" s="46">
        <v>0</v>
      </c>
      <c r="BE96" s="46">
        <v>0</v>
      </c>
      <c r="BF96" s="46">
        <v>0</v>
      </c>
      <c r="BG96" s="46">
        <v>0</v>
      </c>
      <c r="BH96" s="38">
        <f t="shared" si="522"/>
        <v>0</v>
      </c>
      <c r="BI96" s="38">
        <f t="shared" si="523"/>
        <v>0</v>
      </c>
      <c r="BJ96" s="38">
        <f t="shared" si="524"/>
        <v>0</v>
      </c>
      <c r="BK96" s="38">
        <f t="shared" si="525"/>
        <v>0</v>
      </c>
      <c r="BL96" s="38">
        <f t="shared" si="526"/>
        <v>0</v>
      </c>
      <c r="BM96" s="38">
        <v>0</v>
      </c>
      <c r="BN96" s="38">
        <v>0</v>
      </c>
      <c r="BO96" s="38">
        <v>0</v>
      </c>
      <c r="BP96" s="43">
        <v>0</v>
      </c>
      <c r="BQ96" s="38">
        <v>0</v>
      </c>
      <c r="BR96" s="38">
        <v>0</v>
      </c>
      <c r="BS96" s="38">
        <v>0</v>
      </c>
      <c r="BT96" s="38">
        <v>0</v>
      </c>
      <c r="BU96" s="43">
        <v>0</v>
      </c>
      <c r="BV96" s="38">
        <v>0</v>
      </c>
      <c r="BW96" s="38">
        <v>0</v>
      </c>
      <c r="BX96" s="38">
        <v>0</v>
      </c>
      <c r="BY96" s="38">
        <v>0</v>
      </c>
      <c r="BZ96" s="38">
        <v>0</v>
      </c>
      <c r="CA96" s="38">
        <v>0</v>
      </c>
      <c r="CB96" s="38">
        <v>0</v>
      </c>
      <c r="CC96" s="38">
        <v>0</v>
      </c>
      <c r="CD96" s="38">
        <v>0</v>
      </c>
      <c r="CE96" s="38">
        <v>0</v>
      </c>
      <c r="CF96" s="38">
        <v>0</v>
      </c>
      <c r="CG96" s="38">
        <f t="shared" ref="CG96:CG123" si="540">AI96+AS96+BC96+BM96+BW96</f>
        <v>0</v>
      </c>
      <c r="CH96" s="38">
        <v>0</v>
      </c>
      <c r="CI96" s="38">
        <v>0</v>
      </c>
      <c r="CJ96" s="38">
        <v>0</v>
      </c>
      <c r="CK96" s="38">
        <v>0</v>
      </c>
      <c r="CL96" s="38">
        <f t="shared" ref="CL96:CL123" si="541">CO96+CP96</f>
        <v>0</v>
      </c>
      <c r="CM96" s="38">
        <v>0</v>
      </c>
      <c r="CN96" s="38">
        <v>0</v>
      </c>
      <c r="CO96" s="38">
        <f t="shared" ref="CO96:CO123" si="542">AQ96+BA96+BK96+BU96+CE96</f>
        <v>0</v>
      </c>
      <c r="CP96" s="38">
        <f t="shared" ref="CP96:CP123" si="543">AR96+BB96+BL96+BV96+CF96</f>
        <v>0</v>
      </c>
      <c r="CQ96" s="35" t="s">
        <v>152</v>
      </c>
    </row>
    <row r="97" spans="1:95" s="18" customFormat="1" ht="63" x14ac:dyDescent="0.25">
      <c r="A97" s="36" t="s">
        <v>126</v>
      </c>
      <c r="B97" s="37" t="s">
        <v>127</v>
      </c>
      <c r="C97" s="35" t="s">
        <v>152</v>
      </c>
      <c r="D97" s="35" t="s">
        <v>152</v>
      </c>
      <c r="E97" s="35" t="s">
        <v>152</v>
      </c>
      <c r="F97" s="35" t="s">
        <v>152</v>
      </c>
      <c r="G97" s="35" t="s">
        <v>152</v>
      </c>
      <c r="H97" s="38">
        <v>0</v>
      </c>
      <c r="I97" s="38">
        <v>0</v>
      </c>
      <c r="J97" s="47" t="s">
        <v>152</v>
      </c>
      <c r="K97" s="38">
        <v>0</v>
      </c>
      <c r="L97" s="38">
        <v>0</v>
      </c>
      <c r="M97" s="47" t="s">
        <v>152</v>
      </c>
      <c r="N97" s="35" t="s">
        <v>152</v>
      </c>
      <c r="O97" s="35" t="s">
        <v>152</v>
      </c>
      <c r="P97" s="38">
        <v>0</v>
      </c>
      <c r="Q97" s="38">
        <v>0</v>
      </c>
      <c r="R97" s="38">
        <v>0</v>
      </c>
      <c r="S97" s="38">
        <v>0</v>
      </c>
      <c r="T97" s="38">
        <v>0</v>
      </c>
      <c r="U97" s="38">
        <f t="shared" si="324"/>
        <v>0</v>
      </c>
      <c r="V97" s="38">
        <v>0</v>
      </c>
      <c r="W97" s="38">
        <v>0</v>
      </c>
      <c r="X97" s="38">
        <f t="shared" si="530"/>
        <v>0</v>
      </c>
      <c r="Y97" s="38">
        <f t="shared" si="531"/>
        <v>0</v>
      </c>
      <c r="Z97" s="38">
        <f t="shared" si="532"/>
        <v>0</v>
      </c>
      <c r="AA97" s="38">
        <f t="shared" si="533"/>
        <v>0</v>
      </c>
      <c r="AB97" s="38">
        <f t="shared" si="534"/>
        <v>0</v>
      </c>
      <c r="AC97" s="38">
        <f t="shared" si="535"/>
        <v>0</v>
      </c>
      <c r="AD97" s="38">
        <f t="shared" si="517"/>
        <v>0</v>
      </c>
      <c r="AE97" s="38">
        <f t="shared" si="518"/>
        <v>0</v>
      </c>
      <c r="AF97" s="38">
        <f t="shared" si="519"/>
        <v>0</v>
      </c>
      <c r="AG97" s="38">
        <f t="shared" si="536"/>
        <v>0</v>
      </c>
      <c r="AH97" s="38">
        <f t="shared" si="537"/>
        <v>0</v>
      </c>
      <c r="AI97" s="43">
        <v>0</v>
      </c>
      <c r="AJ97" s="43">
        <v>0</v>
      </c>
      <c r="AK97" s="43">
        <v>0</v>
      </c>
      <c r="AL97" s="43">
        <v>0</v>
      </c>
      <c r="AM97" s="43">
        <v>0</v>
      </c>
      <c r="AN97" s="43">
        <v>0</v>
      </c>
      <c r="AO97" s="43">
        <v>0</v>
      </c>
      <c r="AP97" s="43">
        <v>0</v>
      </c>
      <c r="AQ97" s="43">
        <v>0</v>
      </c>
      <c r="AR97" s="43">
        <v>0</v>
      </c>
      <c r="AS97" s="38">
        <v>0</v>
      </c>
      <c r="AT97" s="38">
        <v>0</v>
      </c>
      <c r="AU97" s="38">
        <v>0</v>
      </c>
      <c r="AV97" s="38">
        <v>0</v>
      </c>
      <c r="AW97" s="38">
        <v>0</v>
      </c>
      <c r="AX97" s="38">
        <f t="shared" si="520"/>
        <v>0</v>
      </c>
      <c r="AY97" s="38">
        <f t="shared" si="516"/>
        <v>0</v>
      </c>
      <c r="AZ97" s="38">
        <f t="shared" si="521"/>
        <v>0</v>
      </c>
      <c r="BA97" s="38">
        <f t="shared" si="538"/>
        <v>0</v>
      </c>
      <c r="BB97" s="38">
        <f t="shared" si="539"/>
        <v>0</v>
      </c>
      <c r="BC97" s="46">
        <v>0</v>
      </c>
      <c r="BD97" s="46">
        <v>0</v>
      </c>
      <c r="BE97" s="46">
        <v>0</v>
      </c>
      <c r="BF97" s="46">
        <v>0</v>
      </c>
      <c r="BG97" s="46">
        <v>0</v>
      </c>
      <c r="BH97" s="38">
        <f t="shared" si="522"/>
        <v>0</v>
      </c>
      <c r="BI97" s="38">
        <f t="shared" si="523"/>
        <v>0</v>
      </c>
      <c r="BJ97" s="38">
        <f t="shared" si="524"/>
        <v>0</v>
      </c>
      <c r="BK97" s="38">
        <f t="shared" si="525"/>
        <v>0</v>
      </c>
      <c r="BL97" s="38">
        <f t="shared" si="526"/>
        <v>0</v>
      </c>
      <c r="BM97" s="38">
        <v>0</v>
      </c>
      <c r="BN97" s="38">
        <v>0</v>
      </c>
      <c r="BO97" s="38">
        <v>0</v>
      </c>
      <c r="BP97" s="43">
        <v>0</v>
      </c>
      <c r="BQ97" s="38">
        <v>0</v>
      </c>
      <c r="BR97" s="38">
        <v>0</v>
      </c>
      <c r="BS97" s="38">
        <v>0</v>
      </c>
      <c r="BT97" s="38">
        <v>0</v>
      </c>
      <c r="BU97" s="43">
        <v>0</v>
      </c>
      <c r="BV97" s="38">
        <v>0</v>
      </c>
      <c r="BW97" s="38">
        <v>0</v>
      </c>
      <c r="BX97" s="38">
        <v>0</v>
      </c>
      <c r="BY97" s="38">
        <v>0</v>
      </c>
      <c r="BZ97" s="38">
        <v>0</v>
      </c>
      <c r="CA97" s="38">
        <v>0</v>
      </c>
      <c r="CB97" s="38">
        <v>0</v>
      </c>
      <c r="CC97" s="38">
        <v>0</v>
      </c>
      <c r="CD97" s="38">
        <v>0</v>
      </c>
      <c r="CE97" s="38">
        <v>0</v>
      </c>
      <c r="CF97" s="38">
        <v>0</v>
      </c>
      <c r="CG97" s="38">
        <f t="shared" si="540"/>
        <v>0</v>
      </c>
      <c r="CH97" s="38">
        <v>0</v>
      </c>
      <c r="CI97" s="38">
        <v>0</v>
      </c>
      <c r="CJ97" s="38">
        <v>0</v>
      </c>
      <c r="CK97" s="38">
        <v>0</v>
      </c>
      <c r="CL97" s="38">
        <f t="shared" si="541"/>
        <v>0</v>
      </c>
      <c r="CM97" s="38">
        <v>0</v>
      </c>
      <c r="CN97" s="38">
        <v>0</v>
      </c>
      <c r="CO97" s="38">
        <f t="shared" si="542"/>
        <v>0</v>
      </c>
      <c r="CP97" s="38">
        <f t="shared" si="543"/>
        <v>0</v>
      </c>
      <c r="CQ97" s="35" t="s">
        <v>152</v>
      </c>
    </row>
    <row r="98" spans="1:95" s="18" customFormat="1" ht="47.25" x14ac:dyDescent="0.25">
      <c r="A98" s="36" t="s">
        <v>128</v>
      </c>
      <c r="B98" s="37" t="s">
        <v>129</v>
      </c>
      <c r="C98" s="35" t="s">
        <v>152</v>
      </c>
      <c r="D98" s="35" t="s">
        <v>152</v>
      </c>
      <c r="E98" s="35" t="s">
        <v>152</v>
      </c>
      <c r="F98" s="35" t="s">
        <v>152</v>
      </c>
      <c r="G98" s="35" t="s">
        <v>152</v>
      </c>
      <c r="H98" s="38">
        <v>0</v>
      </c>
      <c r="I98" s="38">
        <v>0</v>
      </c>
      <c r="J98" s="47" t="s">
        <v>152</v>
      </c>
      <c r="K98" s="38">
        <v>0</v>
      </c>
      <c r="L98" s="38">
        <v>0</v>
      </c>
      <c r="M98" s="47" t="s">
        <v>152</v>
      </c>
      <c r="N98" s="35" t="s">
        <v>152</v>
      </c>
      <c r="O98" s="35" t="s">
        <v>152</v>
      </c>
      <c r="P98" s="38">
        <v>0</v>
      </c>
      <c r="Q98" s="38">
        <v>0</v>
      </c>
      <c r="R98" s="38">
        <v>0</v>
      </c>
      <c r="S98" s="38">
        <v>0</v>
      </c>
      <c r="T98" s="38">
        <v>0</v>
      </c>
      <c r="U98" s="38">
        <f t="shared" si="324"/>
        <v>0</v>
      </c>
      <c r="V98" s="38">
        <v>0</v>
      </c>
      <c r="W98" s="38">
        <v>0</v>
      </c>
      <c r="X98" s="38">
        <f t="shared" si="530"/>
        <v>0</v>
      </c>
      <c r="Y98" s="38">
        <f t="shared" si="531"/>
        <v>0</v>
      </c>
      <c r="Z98" s="38">
        <f t="shared" si="532"/>
        <v>0</v>
      </c>
      <c r="AA98" s="38">
        <f t="shared" si="533"/>
        <v>0</v>
      </c>
      <c r="AB98" s="38">
        <f t="shared" si="534"/>
        <v>0</v>
      </c>
      <c r="AC98" s="38">
        <f t="shared" si="535"/>
        <v>0</v>
      </c>
      <c r="AD98" s="38">
        <f t="shared" si="517"/>
        <v>0</v>
      </c>
      <c r="AE98" s="38">
        <f t="shared" si="518"/>
        <v>0</v>
      </c>
      <c r="AF98" s="38">
        <f t="shared" si="519"/>
        <v>0</v>
      </c>
      <c r="AG98" s="38">
        <f t="shared" si="536"/>
        <v>0</v>
      </c>
      <c r="AH98" s="38">
        <f t="shared" si="537"/>
        <v>0</v>
      </c>
      <c r="AI98" s="43">
        <v>0</v>
      </c>
      <c r="AJ98" s="43">
        <v>0</v>
      </c>
      <c r="AK98" s="43">
        <v>0</v>
      </c>
      <c r="AL98" s="43">
        <v>0</v>
      </c>
      <c r="AM98" s="43">
        <v>0</v>
      </c>
      <c r="AN98" s="43">
        <v>0</v>
      </c>
      <c r="AO98" s="43">
        <v>0</v>
      </c>
      <c r="AP98" s="43">
        <v>0</v>
      </c>
      <c r="AQ98" s="43">
        <v>0</v>
      </c>
      <c r="AR98" s="43">
        <v>0</v>
      </c>
      <c r="AS98" s="38">
        <v>0</v>
      </c>
      <c r="AT98" s="38">
        <v>0</v>
      </c>
      <c r="AU98" s="38">
        <v>0</v>
      </c>
      <c r="AV98" s="38">
        <v>0</v>
      </c>
      <c r="AW98" s="38">
        <v>0</v>
      </c>
      <c r="AX98" s="38">
        <f t="shared" si="520"/>
        <v>0</v>
      </c>
      <c r="AY98" s="38">
        <f t="shared" si="516"/>
        <v>0</v>
      </c>
      <c r="AZ98" s="38">
        <f t="shared" si="521"/>
        <v>0</v>
      </c>
      <c r="BA98" s="38">
        <f t="shared" si="538"/>
        <v>0</v>
      </c>
      <c r="BB98" s="38">
        <f t="shared" si="539"/>
        <v>0</v>
      </c>
      <c r="BC98" s="46">
        <v>0</v>
      </c>
      <c r="BD98" s="46">
        <v>0</v>
      </c>
      <c r="BE98" s="46">
        <v>0</v>
      </c>
      <c r="BF98" s="46">
        <v>0</v>
      </c>
      <c r="BG98" s="46">
        <v>0</v>
      </c>
      <c r="BH98" s="38">
        <f t="shared" si="522"/>
        <v>0</v>
      </c>
      <c r="BI98" s="38">
        <f t="shared" si="523"/>
        <v>0</v>
      </c>
      <c r="BJ98" s="38">
        <f t="shared" si="524"/>
        <v>0</v>
      </c>
      <c r="BK98" s="38">
        <f t="shared" si="525"/>
        <v>0</v>
      </c>
      <c r="BL98" s="38">
        <f t="shared" si="526"/>
        <v>0</v>
      </c>
      <c r="BM98" s="38">
        <v>0</v>
      </c>
      <c r="BN98" s="38">
        <v>0</v>
      </c>
      <c r="BO98" s="38">
        <v>0</v>
      </c>
      <c r="BP98" s="43">
        <v>0</v>
      </c>
      <c r="BQ98" s="38">
        <v>0</v>
      </c>
      <c r="BR98" s="38">
        <v>0</v>
      </c>
      <c r="BS98" s="38">
        <v>0</v>
      </c>
      <c r="BT98" s="38">
        <v>0</v>
      </c>
      <c r="BU98" s="43">
        <v>0</v>
      </c>
      <c r="BV98" s="38">
        <v>0</v>
      </c>
      <c r="BW98" s="38">
        <v>0</v>
      </c>
      <c r="BX98" s="38">
        <v>0</v>
      </c>
      <c r="BY98" s="38">
        <v>0</v>
      </c>
      <c r="BZ98" s="38">
        <v>0</v>
      </c>
      <c r="CA98" s="38">
        <v>0</v>
      </c>
      <c r="CB98" s="38">
        <v>0</v>
      </c>
      <c r="CC98" s="38">
        <v>0</v>
      </c>
      <c r="CD98" s="38">
        <v>0</v>
      </c>
      <c r="CE98" s="38">
        <v>0</v>
      </c>
      <c r="CF98" s="38">
        <v>0</v>
      </c>
      <c r="CG98" s="38">
        <f t="shared" si="540"/>
        <v>0</v>
      </c>
      <c r="CH98" s="38">
        <v>0</v>
      </c>
      <c r="CI98" s="38">
        <v>0</v>
      </c>
      <c r="CJ98" s="38">
        <v>0</v>
      </c>
      <c r="CK98" s="38">
        <v>0</v>
      </c>
      <c r="CL98" s="38">
        <f t="shared" si="541"/>
        <v>0</v>
      </c>
      <c r="CM98" s="38">
        <v>0</v>
      </c>
      <c r="CN98" s="38">
        <v>0</v>
      </c>
      <c r="CO98" s="38">
        <f t="shared" si="542"/>
        <v>0</v>
      </c>
      <c r="CP98" s="38">
        <f t="shared" si="543"/>
        <v>0</v>
      </c>
      <c r="CQ98" s="35" t="s">
        <v>152</v>
      </c>
    </row>
    <row r="99" spans="1:95" s="18" customFormat="1" ht="47.25" x14ac:dyDescent="0.25">
      <c r="A99" s="36" t="s">
        <v>130</v>
      </c>
      <c r="B99" s="37" t="s">
        <v>131</v>
      </c>
      <c r="C99" s="35" t="s">
        <v>152</v>
      </c>
      <c r="D99" s="35" t="s">
        <v>152</v>
      </c>
      <c r="E99" s="35" t="s">
        <v>152</v>
      </c>
      <c r="F99" s="35" t="s">
        <v>152</v>
      </c>
      <c r="G99" s="35" t="s">
        <v>152</v>
      </c>
      <c r="H99" s="38">
        <v>0</v>
      </c>
      <c r="I99" s="38">
        <v>0</v>
      </c>
      <c r="J99" s="47" t="s">
        <v>152</v>
      </c>
      <c r="K99" s="38">
        <v>0</v>
      </c>
      <c r="L99" s="38">
        <v>0</v>
      </c>
      <c r="M99" s="47" t="s">
        <v>152</v>
      </c>
      <c r="N99" s="35" t="s">
        <v>152</v>
      </c>
      <c r="O99" s="35" t="s">
        <v>152</v>
      </c>
      <c r="P99" s="38">
        <v>0</v>
      </c>
      <c r="Q99" s="38">
        <v>0</v>
      </c>
      <c r="R99" s="38">
        <v>0</v>
      </c>
      <c r="S99" s="38">
        <v>0</v>
      </c>
      <c r="T99" s="38">
        <v>0</v>
      </c>
      <c r="U99" s="38">
        <f t="shared" si="324"/>
        <v>0</v>
      </c>
      <c r="V99" s="38">
        <v>0</v>
      </c>
      <c r="W99" s="38">
        <v>0</v>
      </c>
      <c r="X99" s="38">
        <f t="shared" si="530"/>
        <v>0</v>
      </c>
      <c r="Y99" s="38">
        <f t="shared" si="531"/>
        <v>0</v>
      </c>
      <c r="Z99" s="38">
        <f t="shared" si="532"/>
        <v>0</v>
      </c>
      <c r="AA99" s="38">
        <f t="shared" si="533"/>
        <v>0</v>
      </c>
      <c r="AB99" s="38">
        <f t="shared" si="534"/>
        <v>0</v>
      </c>
      <c r="AC99" s="38">
        <f t="shared" si="535"/>
        <v>0</v>
      </c>
      <c r="AD99" s="38">
        <f t="shared" si="517"/>
        <v>0</v>
      </c>
      <c r="AE99" s="38">
        <f t="shared" si="518"/>
        <v>0</v>
      </c>
      <c r="AF99" s="38">
        <f t="shared" si="519"/>
        <v>0</v>
      </c>
      <c r="AG99" s="38">
        <f t="shared" si="536"/>
        <v>0</v>
      </c>
      <c r="AH99" s="38">
        <f t="shared" si="537"/>
        <v>0</v>
      </c>
      <c r="AI99" s="43">
        <v>0</v>
      </c>
      <c r="AJ99" s="43">
        <v>0</v>
      </c>
      <c r="AK99" s="43">
        <v>0</v>
      </c>
      <c r="AL99" s="43">
        <v>0</v>
      </c>
      <c r="AM99" s="43">
        <v>0</v>
      </c>
      <c r="AN99" s="43">
        <v>0</v>
      </c>
      <c r="AO99" s="43">
        <v>0</v>
      </c>
      <c r="AP99" s="43">
        <v>0</v>
      </c>
      <c r="AQ99" s="43">
        <v>0</v>
      </c>
      <c r="AR99" s="43">
        <v>0</v>
      </c>
      <c r="AS99" s="38">
        <v>0</v>
      </c>
      <c r="AT99" s="38">
        <v>0</v>
      </c>
      <c r="AU99" s="38">
        <v>0</v>
      </c>
      <c r="AV99" s="38">
        <v>0</v>
      </c>
      <c r="AW99" s="38">
        <v>0</v>
      </c>
      <c r="AX99" s="38">
        <f t="shared" si="520"/>
        <v>0</v>
      </c>
      <c r="AY99" s="38">
        <f t="shared" si="516"/>
        <v>0</v>
      </c>
      <c r="AZ99" s="38">
        <f t="shared" si="521"/>
        <v>0</v>
      </c>
      <c r="BA99" s="38">
        <f t="shared" si="538"/>
        <v>0</v>
      </c>
      <c r="BB99" s="38">
        <f t="shared" si="539"/>
        <v>0</v>
      </c>
      <c r="BC99" s="46">
        <v>0</v>
      </c>
      <c r="BD99" s="46">
        <v>0</v>
      </c>
      <c r="BE99" s="46">
        <v>0</v>
      </c>
      <c r="BF99" s="46">
        <v>0</v>
      </c>
      <c r="BG99" s="46">
        <v>0</v>
      </c>
      <c r="BH99" s="38">
        <f t="shared" si="522"/>
        <v>0</v>
      </c>
      <c r="BI99" s="38">
        <f t="shared" si="523"/>
        <v>0</v>
      </c>
      <c r="BJ99" s="38">
        <f t="shared" si="524"/>
        <v>0</v>
      </c>
      <c r="BK99" s="38">
        <f t="shared" si="525"/>
        <v>0</v>
      </c>
      <c r="BL99" s="38">
        <f t="shared" si="526"/>
        <v>0</v>
      </c>
      <c r="BM99" s="38">
        <v>0</v>
      </c>
      <c r="BN99" s="38">
        <v>0</v>
      </c>
      <c r="BO99" s="38">
        <v>0</v>
      </c>
      <c r="BP99" s="43">
        <v>0</v>
      </c>
      <c r="BQ99" s="38">
        <v>0</v>
      </c>
      <c r="BR99" s="38">
        <v>0</v>
      </c>
      <c r="BS99" s="38">
        <v>0</v>
      </c>
      <c r="BT99" s="38">
        <v>0</v>
      </c>
      <c r="BU99" s="43">
        <v>0</v>
      </c>
      <c r="BV99" s="38">
        <v>0</v>
      </c>
      <c r="BW99" s="38">
        <v>0</v>
      </c>
      <c r="BX99" s="38">
        <v>0</v>
      </c>
      <c r="BY99" s="38">
        <v>0</v>
      </c>
      <c r="BZ99" s="38">
        <v>0</v>
      </c>
      <c r="CA99" s="38">
        <v>0</v>
      </c>
      <c r="CB99" s="38">
        <v>0</v>
      </c>
      <c r="CC99" s="38">
        <v>0</v>
      </c>
      <c r="CD99" s="38">
        <v>0</v>
      </c>
      <c r="CE99" s="38">
        <v>0</v>
      </c>
      <c r="CF99" s="38">
        <v>0</v>
      </c>
      <c r="CG99" s="38">
        <f t="shared" si="540"/>
        <v>0</v>
      </c>
      <c r="CH99" s="38">
        <v>0</v>
      </c>
      <c r="CI99" s="38">
        <v>0</v>
      </c>
      <c r="CJ99" s="38">
        <v>0</v>
      </c>
      <c r="CK99" s="38">
        <v>0</v>
      </c>
      <c r="CL99" s="38">
        <f t="shared" si="541"/>
        <v>0</v>
      </c>
      <c r="CM99" s="38">
        <v>0</v>
      </c>
      <c r="CN99" s="38">
        <v>0</v>
      </c>
      <c r="CO99" s="38">
        <f t="shared" si="542"/>
        <v>0</v>
      </c>
      <c r="CP99" s="38">
        <f t="shared" si="543"/>
        <v>0</v>
      </c>
      <c r="CQ99" s="35" t="s">
        <v>152</v>
      </c>
    </row>
    <row r="100" spans="1:95" s="18" customFormat="1" ht="63" x14ac:dyDescent="0.25">
      <c r="A100" s="36" t="s">
        <v>132</v>
      </c>
      <c r="B100" s="37" t="s">
        <v>133</v>
      </c>
      <c r="C100" s="35" t="s">
        <v>152</v>
      </c>
      <c r="D100" s="35" t="s">
        <v>152</v>
      </c>
      <c r="E100" s="35" t="s">
        <v>152</v>
      </c>
      <c r="F100" s="35" t="s">
        <v>152</v>
      </c>
      <c r="G100" s="35" t="s">
        <v>152</v>
      </c>
      <c r="H100" s="38">
        <v>0</v>
      </c>
      <c r="I100" s="38">
        <v>0</v>
      </c>
      <c r="J100" s="47" t="s">
        <v>152</v>
      </c>
      <c r="K100" s="38">
        <v>0</v>
      </c>
      <c r="L100" s="38">
        <v>0</v>
      </c>
      <c r="M100" s="47" t="s">
        <v>152</v>
      </c>
      <c r="N100" s="35" t="s">
        <v>152</v>
      </c>
      <c r="O100" s="35" t="s">
        <v>152</v>
      </c>
      <c r="P100" s="38">
        <v>0</v>
      </c>
      <c r="Q100" s="38">
        <v>0</v>
      </c>
      <c r="R100" s="38">
        <v>0</v>
      </c>
      <c r="S100" s="38">
        <v>0</v>
      </c>
      <c r="T100" s="38">
        <v>0</v>
      </c>
      <c r="U100" s="38">
        <f t="shared" si="324"/>
        <v>0</v>
      </c>
      <c r="V100" s="38">
        <v>0</v>
      </c>
      <c r="W100" s="38">
        <v>0</v>
      </c>
      <c r="X100" s="38">
        <f t="shared" si="530"/>
        <v>0</v>
      </c>
      <c r="Y100" s="38">
        <f t="shared" si="531"/>
        <v>0</v>
      </c>
      <c r="Z100" s="38">
        <f t="shared" si="532"/>
        <v>0</v>
      </c>
      <c r="AA100" s="38">
        <f t="shared" si="533"/>
        <v>0</v>
      </c>
      <c r="AB100" s="38">
        <f t="shared" si="534"/>
        <v>0</v>
      </c>
      <c r="AC100" s="38">
        <f t="shared" si="535"/>
        <v>0</v>
      </c>
      <c r="AD100" s="38">
        <f t="shared" si="517"/>
        <v>0</v>
      </c>
      <c r="AE100" s="38">
        <f t="shared" si="518"/>
        <v>0</v>
      </c>
      <c r="AF100" s="38">
        <f t="shared" si="519"/>
        <v>0</v>
      </c>
      <c r="AG100" s="38">
        <f t="shared" si="536"/>
        <v>0</v>
      </c>
      <c r="AH100" s="38">
        <f t="shared" si="537"/>
        <v>0</v>
      </c>
      <c r="AI100" s="43">
        <v>0</v>
      </c>
      <c r="AJ100" s="43">
        <v>0</v>
      </c>
      <c r="AK100" s="43">
        <v>0</v>
      </c>
      <c r="AL100" s="43">
        <v>0</v>
      </c>
      <c r="AM100" s="43">
        <v>0</v>
      </c>
      <c r="AN100" s="43">
        <v>0</v>
      </c>
      <c r="AO100" s="43">
        <v>0</v>
      </c>
      <c r="AP100" s="43">
        <v>0</v>
      </c>
      <c r="AQ100" s="43">
        <v>0</v>
      </c>
      <c r="AR100" s="43">
        <v>0</v>
      </c>
      <c r="AS100" s="38">
        <v>0</v>
      </c>
      <c r="AT100" s="38">
        <v>0</v>
      </c>
      <c r="AU100" s="38">
        <v>0</v>
      </c>
      <c r="AV100" s="38">
        <v>0</v>
      </c>
      <c r="AW100" s="38">
        <v>0</v>
      </c>
      <c r="AX100" s="38">
        <f t="shared" si="520"/>
        <v>0</v>
      </c>
      <c r="AY100" s="38">
        <f t="shared" si="516"/>
        <v>0</v>
      </c>
      <c r="AZ100" s="38">
        <f t="shared" si="521"/>
        <v>0</v>
      </c>
      <c r="BA100" s="38">
        <f t="shared" si="538"/>
        <v>0</v>
      </c>
      <c r="BB100" s="38">
        <f t="shared" si="539"/>
        <v>0</v>
      </c>
      <c r="BC100" s="46">
        <v>0</v>
      </c>
      <c r="BD100" s="46">
        <v>0</v>
      </c>
      <c r="BE100" s="46">
        <v>0</v>
      </c>
      <c r="BF100" s="46">
        <v>0</v>
      </c>
      <c r="BG100" s="46">
        <v>0</v>
      </c>
      <c r="BH100" s="38">
        <f t="shared" si="522"/>
        <v>0</v>
      </c>
      <c r="BI100" s="38">
        <f t="shared" si="523"/>
        <v>0</v>
      </c>
      <c r="BJ100" s="38">
        <f t="shared" si="524"/>
        <v>0</v>
      </c>
      <c r="BK100" s="38">
        <f t="shared" si="525"/>
        <v>0</v>
      </c>
      <c r="BL100" s="38">
        <f t="shared" si="526"/>
        <v>0</v>
      </c>
      <c r="BM100" s="38">
        <v>0</v>
      </c>
      <c r="BN100" s="38">
        <v>0</v>
      </c>
      <c r="BO100" s="38">
        <v>0</v>
      </c>
      <c r="BP100" s="43">
        <v>0</v>
      </c>
      <c r="BQ100" s="38">
        <v>0</v>
      </c>
      <c r="BR100" s="38">
        <v>0</v>
      </c>
      <c r="BS100" s="38">
        <v>0</v>
      </c>
      <c r="BT100" s="38">
        <v>0</v>
      </c>
      <c r="BU100" s="43">
        <v>0</v>
      </c>
      <c r="BV100" s="38">
        <v>0</v>
      </c>
      <c r="BW100" s="38">
        <v>0</v>
      </c>
      <c r="BX100" s="38">
        <v>0</v>
      </c>
      <c r="BY100" s="38">
        <v>0</v>
      </c>
      <c r="BZ100" s="38">
        <v>0</v>
      </c>
      <c r="CA100" s="38">
        <v>0</v>
      </c>
      <c r="CB100" s="38">
        <v>0</v>
      </c>
      <c r="CC100" s="38">
        <v>0</v>
      </c>
      <c r="CD100" s="38">
        <v>0</v>
      </c>
      <c r="CE100" s="38">
        <v>0</v>
      </c>
      <c r="CF100" s="38">
        <v>0</v>
      </c>
      <c r="CG100" s="38">
        <f t="shared" si="540"/>
        <v>0</v>
      </c>
      <c r="CH100" s="38">
        <v>0</v>
      </c>
      <c r="CI100" s="38">
        <v>0</v>
      </c>
      <c r="CJ100" s="38">
        <v>0</v>
      </c>
      <c r="CK100" s="38">
        <v>0</v>
      </c>
      <c r="CL100" s="38">
        <f t="shared" si="541"/>
        <v>0</v>
      </c>
      <c r="CM100" s="38">
        <v>0</v>
      </c>
      <c r="CN100" s="38">
        <v>0</v>
      </c>
      <c r="CO100" s="38">
        <f t="shared" si="542"/>
        <v>0</v>
      </c>
      <c r="CP100" s="38">
        <f t="shared" si="543"/>
        <v>0</v>
      </c>
      <c r="CQ100" s="35" t="s">
        <v>152</v>
      </c>
    </row>
    <row r="101" spans="1:95" s="18" customFormat="1" ht="63" x14ac:dyDescent="0.25">
      <c r="A101" s="36" t="s">
        <v>134</v>
      </c>
      <c r="B101" s="37" t="s">
        <v>135</v>
      </c>
      <c r="C101" s="35" t="s">
        <v>152</v>
      </c>
      <c r="D101" s="35" t="s">
        <v>152</v>
      </c>
      <c r="E101" s="35" t="s">
        <v>152</v>
      </c>
      <c r="F101" s="35" t="s">
        <v>152</v>
      </c>
      <c r="G101" s="35" t="s">
        <v>152</v>
      </c>
      <c r="H101" s="38">
        <v>0</v>
      </c>
      <c r="I101" s="38">
        <v>0</v>
      </c>
      <c r="J101" s="47" t="s">
        <v>152</v>
      </c>
      <c r="K101" s="38">
        <v>0</v>
      </c>
      <c r="L101" s="38">
        <v>0</v>
      </c>
      <c r="M101" s="47" t="s">
        <v>152</v>
      </c>
      <c r="N101" s="35" t="s">
        <v>152</v>
      </c>
      <c r="O101" s="35" t="s">
        <v>152</v>
      </c>
      <c r="P101" s="38">
        <v>0</v>
      </c>
      <c r="Q101" s="38">
        <v>0</v>
      </c>
      <c r="R101" s="38">
        <v>0</v>
      </c>
      <c r="S101" s="38">
        <v>0</v>
      </c>
      <c r="T101" s="38">
        <v>0</v>
      </c>
      <c r="U101" s="38">
        <f t="shared" si="324"/>
        <v>0</v>
      </c>
      <c r="V101" s="38">
        <v>0</v>
      </c>
      <c r="W101" s="38">
        <v>0</v>
      </c>
      <c r="X101" s="38">
        <f t="shared" si="530"/>
        <v>0</v>
      </c>
      <c r="Y101" s="38">
        <f t="shared" si="531"/>
        <v>0</v>
      </c>
      <c r="Z101" s="38">
        <f t="shared" si="532"/>
        <v>0</v>
      </c>
      <c r="AA101" s="38">
        <f t="shared" si="533"/>
        <v>0</v>
      </c>
      <c r="AB101" s="38">
        <f t="shared" si="534"/>
        <v>0</v>
      </c>
      <c r="AC101" s="38">
        <f t="shared" si="535"/>
        <v>0</v>
      </c>
      <c r="AD101" s="38">
        <f t="shared" si="517"/>
        <v>0</v>
      </c>
      <c r="AE101" s="38">
        <f t="shared" si="518"/>
        <v>0</v>
      </c>
      <c r="AF101" s="38">
        <f t="shared" si="519"/>
        <v>0</v>
      </c>
      <c r="AG101" s="38">
        <f t="shared" si="536"/>
        <v>0</v>
      </c>
      <c r="AH101" s="38">
        <f t="shared" si="537"/>
        <v>0</v>
      </c>
      <c r="AI101" s="43">
        <v>0</v>
      </c>
      <c r="AJ101" s="43">
        <v>0</v>
      </c>
      <c r="AK101" s="43">
        <v>0</v>
      </c>
      <c r="AL101" s="43">
        <v>0</v>
      </c>
      <c r="AM101" s="43">
        <v>0</v>
      </c>
      <c r="AN101" s="43">
        <v>0</v>
      </c>
      <c r="AO101" s="43">
        <v>0</v>
      </c>
      <c r="AP101" s="43">
        <v>0</v>
      </c>
      <c r="AQ101" s="43">
        <v>0</v>
      </c>
      <c r="AR101" s="43">
        <v>0</v>
      </c>
      <c r="AS101" s="38">
        <v>0</v>
      </c>
      <c r="AT101" s="38">
        <v>0</v>
      </c>
      <c r="AU101" s="38">
        <v>0</v>
      </c>
      <c r="AV101" s="38">
        <v>0</v>
      </c>
      <c r="AW101" s="38">
        <v>0</v>
      </c>
      <c r="AX101" s="38">
        <f t="shared" si="520"/>
        <v>0</v>
      </c>
      <c r="AY101" s="38">
        <f t="shared" si="516"/>
        <v>0</v>
      </c>
      <c r="AZ101" s="38">
        <f t="shared" si="521"/>
        <v>0</v>
      </c>
      <c r="BA101" s="38">
        <f t="shared" si="538"/>
        <v>0</v>
      </c>
      <c r="BB101" s="38">
        <f t="shared" si="539"/>
        <v>0</v>
      </c>
      <c r="BC101" s="46">
        <v>0</v>
      </c>
      <c r="BD101" s="46">
        <v>0</v>
      </c>
      <c r="BE101" s="46">
        <v>0</v>
      </c>
      <c r="BF101" s="46">
        <v>0</v>
      </c>
      <c r="BG101" s="46">
        <v>0</v>
      </c>
      <c r="BH101" s="38">
        <f t="shared" si="522"/>
        <v>0</v>
      </c>
      <c r="BI101" s="38">
        <f t="shared" si="523"/>
        <v>0</v>
      </c>
      <c r="BJ101" s="38">
        <f t="shared" si="524"/>
        <v>0</v>
      </c>
      <c r="BK101" s="38">
        <f t="shared" si="525"/>
        <v>0</v>
      </c>
      <c r="BL101" s="38">
        <f t="shared" si="526"/>
        <v>0</v>
      </c>
      <c r="BM101" s="38">
        <v>0</v>
      </c>
      <c r="BN101" s="38">
        <v>0</v>
      </c>
      <c r="BO101" s="38">
        <v>0</v>
      </c>
      <c r="BP101" s="43">
        <v>0</v>
      </c>
      <c r="BQ101" s="38">
        <v>0</v>
      </c>
      <c r="BR101" s="38">
        <v>0</v>
      </c>
      <c r="BS101" s="38">
        <v>0</v>
      </c>
      <c r="BT101" s="38">
        <v>0</v>
      </c>
      <c r="BU101" s="43">
        <v>0</v>
      </c>
      <c r="BV101" s="38">
        <v>0</v>
      </c>
      <c r="BW101" s="38">
        <v>0</v>
      </c>
      <c r="BX101" s="38">
        <v>0</v>
      </c>
      <c r="BY101" s="38">
        <v>0</v>
      </c>
      <c r="BZ101" s="38">
        <v>0</v>
      </c>
      <c r="CA101" s="38">
        <v>0</v>
      </c>
      <c r="CB101" s="38">
        <v>0</v>
      </c>
      <c r="CC101" s="38">
        <v>0</v>
      </c>
      <c r="CD101" s="38">
        <v>0</v>
      </c>
      <c r="CE101" s="38">
        <v>0</v>
      </c>
      <c r="CF101" s="38">
        <v>0</v>
      </c>
      <c r="CG101" s="38">
        <f t="shared" si="540"/>
        <v>0</v>
      </c>
      <c r="CH101" s="38">
        <v>0</v>
      </c>
      <c r="CI101" s="38">
        <v>0</v>
      </c>
      <c r="CJ101" s="38">
        <v>0</v>
      </c>
      <c r="CK101" s="38">
        <v>0</v>
      </c>
      <c r="CL101" s="38">
        <f t="shared" si="541"/>
        <v>0</v>
      </c>
      <c r="CM101" s="38">
        <v>0</v>
      </c>
      <c r="CN101" s="38">
        <v>0</v>
      </c>
      <c r="CO101" s="38">
        <f t="shared" si="542"/>
        <v>0</v>
      </c>
      <c r="CP101" s="38">
        <f t="shared" si="543"/>
        <v>0</v>
      </c>
      <c r="CQ101" s="35" t="s">
        <v>152</v>
      </c>
    </row>
    <row r="102" spans="1:95" s="18" customFormat="1" ht="31.5" x14ac:dyDescent="0.25">
      <c r="A102" s="36" t="s">
        <v>136</v>
      </c>
      <c r="B102" s="37" t="s">
        <v>137</v>
      </c>
      <c r="C102" s="35" t="s">
        <v>152</v>
      </c>
      <c r="D102" s="35" t="s">
        <v>152</v>
      </c>
      <c r="E102" s="35" t="s">
        <v>152</v>
      </c>
      <c r="F102" s="35" t="s">
        <v>152</v>
      </c>
      <c r="G102" s="35" t="s">
        <v>152</v>
      </c>
      <c r="H102" s="38">
        <v>0</v>
      </c>
      <c r="I102" s="38">
        <v>0</v>
      </c>
      <c r="J102" s="47" t="s">
        <v>152</v>
      </c>
      <c r="K102" s="38">
        <v>0</v>
      </c>
      <c r="L102" s="38">
        <v>0</v>
      </c>
      <c r="M102" s="47" t="s">
        <v>152</v>
      </c>
      <c r="N102" s="35" t="s">
        <v>152</v>
      </c>
      <c r="O102" s="35" t="s">
        <v>152</v>
      </c>
      <c r="P102" s="38">
        <v>0</v>
      </c>
      <c r="Q102" s="38">
        <v>0</v>
      </c>
      <c r="R102" s="38">
        <v>0</v>
      </c>
      <c r="S102" s="38">
        <v>0</v>
      </c>
      <c r="T102" s="38">
        <v>0</v>
      </c>
      <c r="U102" s="38">
        <f t="shared" si="324"/>
        <v>0</v>
      </c>
      <c r="V102" s="38">
        <v>0</v>
      </c>
      <c r="W102" s="38">
        <v>0</v>
      </c>
      <c r="X102" s="38">
        <f t="shared" si="530"/>
        <v>0</v>
      </c>
      <c r="Y102" s="38">
        <f t="shared" si="531"/>
        <v>0</v>
      </c>
      <c r="Z102" s="38">
        <f t="shared" si="532"/>
        <v>0</v>
      </c>
      <c r="AA102" s="38">
        <f t="shared" si="533"/>
        <v>0</v>
      </c>
      <c r="AB102" s="38">
        <f t="shared" si="534"/>
        <v>0</v>
      </c>
      <c r="AC102" s="38">
        <f t="shared" si="535"/>
        <v>0</v>
      </c>
      <c r="AD102" s="38">
        <f t="shared" si="517"/>
        <v>0</v>
      </c>
      <c r="AE102" s="38">
        <f t="shared" si="518"/>
        <v>0</v>
      </c>
      <c r="AF102" s="38">
        <f t="shared" si="519"/>
        <v>0</v>
      </c>
      <c r="AG102" s="38">
        <f t="shared" si="536"/>
        <v>0</v>
      </c>
      <c r="AH102" s="38">
        <f t="shared" si="537"/>
        <v>0</v>
      </c>
      <c r="AI102" s="43">
        <v>0</v>
      </c>
      <c r="AJ102" s="43">
        <v>0</v>
      </c>
      <c r="AK102" s="43">
        <v>0</v>
      </c>
      <c r="AL102" s="43">
        <v>0</v>
      </c>
      <c r="AM102" s="43">
        <v>0</v>
      </c>
      <c r="AN102" s="43">
        <v>0</v>
      </c>
      <c r="AO102" s="43">
        <v>0</v>
      </c>
      <c r="AP102" s="43">
        <v>0</v>
      </c>
      <c r="AQ102" s="43">
        <v>0</v>
      </c>
      <c r="AR102" s="43">
        <v>0</v>
      </c>
      <c r="AS102" s="38">
        <v>0</v>
      </c>
      <c r="AT102" s="38">
        <v>0</v>
      </c>
      <c r="AU102" s="38">
        <v>0</v>
      </c>
      <c r="AV102" s="38">
        <v>0</v>
      </c>
      <c r="AW102" s="38">
        <v>0</v>
      </c>
      <c r="AX102" s="38">
        <f t="shared" si="520"/>
        <v>0</v>
      </c>
      <c r="AY102" s="38">
        <f t="shared" si="516"/>
        <v>0</v>
      </c>
      <c r="AZ102" s="38">
        <f t="shared" si="521"/>
        <v>0</v>
      </c>
      <c r="BA102" s="38">
        <f t="shared" si="538"/>
        <v>0</v>
      </c>
      <c r="BB102" s="38">
        <f t="shared" si="539"/>
        <v>0</v>
      </c>
      <c r="BC102" s="46">
        <v>0</v>
      </c>
      <c r="BD102" s="46">
        <v>0</v>
      </c>
      <c r="BE102" s="46">
        <v>0</v>
      </c>
      <c r="BF102" s="46">
        <v>0</v>
      </c>
      <c r="BG102" s="46">
        <v>0</v>
      </c>
      <c r="BH102" s="38">
        <f t="shared" si="522"/>
        <v>0</v>
      </c>
      <c r="BI102" s="38">
        <f t="shared" si="523"/>
        <v>0</v>
      </c>
      <c r="BJ102" s="38">
        <f t="shared" si="524"/>
        <v>0</v>
      </c>
      <c r="BK102" s="38">
        <f t="shared" si="525"/>
        <v>0</v>
      </c>
      <c r="BL102" s="38">
        <f t="shared" si="526"/>
        <v>0</v>
      </c>
      <c r="BM102" s="38">
        <v>0</v>
      </c>
      <c r="BN102" s="38">
        <v>0</v>
      </c>
      <c r="BO102" s="38">
        <v>0</v>
      </c>
      <c r="BP102" s="43">
        <v>0</v>
      </c>
      <c r="BQ102" s="38">
        <v>0</v>
      </c>
      <c r="BR102" s="38">
        <v>0</v>
      </c>
      <c r="BS102" s="38">
        <v>0</v>
      </c>
      <c r="BT102" s="38">
        <v>0</v>
      </c>
      <c r="BU102" s="43">
        <v>0</v>
      </c>
      <c r="BV102" s="38">
        <v>0</v>
      </c>
      <c r="BW102" s="38">
        <v>0</v>
      </c>
      <c r="BX102" s="38">
        <v>0</v>
      </c>
      <c r="BY102" s="38">
        <v>0</v>
      </c>
      <c r="BZ102" s="38">
        <v>0</v>
      </c>
      <c r="CA102" s="38">
        <v>0</v>
      </c>
      <c r="CB102" s="38">
        <v>0</v>
      </c>
      <c r="CC102" s="38">
        <v>0</v>
      </c>
      <c r="CD102" s="38">
        <v>0</v>
      </c>
      <c r="CE102" s="38">
        <v>0</v>
      </c>
      <c r="CF102" s="38">
        <v>0</v>
      </c>
      <c r="CG102" s="38">
        <f t="shared" si="540"/>
        <v>0</v>
      </c>
      <c r="CH102" s="38">
        <v>0</v>
      </c>
      <c r="CI102" s="38">
        <v>0</v>
      </c>
      <c r="CJ102" s="38">
        <v>0</v>
      </c>
      <c r="CK102" s="38">
        <v>0</v>
      </c>
      <c r="CL102" s="38">
        <f t="shared" si="541"/>
        <v>0</v>
      </c>
      <c r="CM102" s="38">
        <v>0</v>
      </c>
      <c r="CN102" s="38">
        <v>0</v>
      </c>
      <c r="CO102" s="38">
        <f t="shared" si="542"/>
        <v>0</v>
      </c>
      <c r="CP102" s="38">
        <f t="shared" si="543"/>
        <v>0</v>
      </c>
      <c r="CQ102" s="35" t="s">
        <v>152</v>
      </c>
    </row>
    <row r="103" spans="1:95" s="18" customFormat="1" ht="47.25" x14ac:dyDescent="0.25">
      <c r="A103" s="36" t="s">
        <v>138</v>
      </c>
      <c r="B103" s="37" t="s">
        <v>139</v>
      </c>
      <c r="C103" s="35" t="s">
        <v>152</v>
      </c>
      <c r="D103" s="35" t="s">
        <v>152</v>
      </c>
      <c r="E103" s="35" t="s">
        <v>152</v>
      </c>
      <c r="F103" s="35" t="s">
        <v>152</v>
      </c>
      <c r="G103" s="35" t="s">
        <v>152</v>
      </c>
      <c r="H103" s="38">
        <v>0</v>
      </c>
      <c r="I103" s="38">
        <v>0</v>
      </c>
      <c r="J103" s="47" t="s">
        <v>152</v>
      </c>
      <c r="K103" s="38">
        <v>0</v>
      </c>
      <c r="L103" s="38">
        <v>0</v>
      </c>
      <c r="M103" s="47" t="s">
        <v>152</v>
      </c>
      <c r="N103" s="35" t="s">
        <v>152</v>
      </c>
      <c r="O103" s="35" t="s">
        <v>152</v>
      </c>
      <c r="P103" s="38">
        <v>0</v>
      </c>
      <c r="Q103" s="38">
        <v>0</v>
      </c>
      <c r="R103" s="38">
        <v>0</v>
      </c>
      <c r="S103" s="38">
        <v>0</v>
      </c>
      <c r="T103" s="38">
        <v>0</v>
      </c>
      <c r="U103" s="38">
        <f t="shared" ref="U103:U122" si="544">T103</f>
        <v>0</v>
      </c>
      <c r="V103" s="38">
        <v>0</v>
      </c>
      <c r="W103" s="38">
        <v>0</v>
      </c>
      <c r="X103" s="38">
        <f t="shared" si="530"/>
        <v>0</v>
      </c>
      <c r="Y103" s="38">
        <f t="shared" si="531"/>
        <v>0</v>
      </c>
      <c r="Z103" s="38">
        <f t="shared" si="532"/>
        <v>0</v>
      </c>
      <c r="AA103" s="38">
        <f t="shared" si="533"/>
        <v>0</v>
      </c>
      <c r="AB103" s="38">
        <f t="shared" si="534"/>
        <v>0</v>
      </c>
      <c r="AC103" s="38">
        <f t="shared" si="535"/>
        <v>0</v>
      </c>
      <c r="AD103" s="38">
        <f t="shared" si="517"/>
        <v>0</v>
      </c>
      <c r="AE103" s="38">
        <f t="shared" si="518"/>
        <v>0</v>
      </c>
      <c r="AF103" s="38">
        <f t="shared" si="519"/>
        <v>0</v>
      </c>
      <c r="AG103" s="38">
        <f t="shared" si="536"/>
        <v>0</v>
      </c>
      <c r="AH103" s="38">
        <f t="shared" si="537"/>
        <v>0</v>
      </c>
      <c r="AI103" s="43">
        <v>0</v>
      </c>
      <c r="AJ103" s="43">
        <v>0</v>
      </c>
      <c r="AK103" s="43">
        <v>0</v>
      </c>
      <c r="AL103" s="43">
        <v>0</v>
      </c>
      <c r="AM103" s="43">
        <v>0</v>
      </c>
      <c r="AN103" s="43">
        <v>0</v>
      </c>
      <c r="AO103" s="43">
        <v>0</v>
      </c>
      <c r="AP103" s="43">
        <v>0</v>
      </c>
      <c r="AQ103" s="43">
        <v>0</v>
      </c>
      <c r="AR103" s="43">
        <v>0</v>
      </c>
      <c r="AS103" s="38">
        <v>0</v>
      </c>
      <c r="AT103" s="38">
        <v>0</v>
      </c>
      <c r="AU103" s="38">
        <v>0</v>
      </c>
      <c r="AV103" s="38">
        <v>0</v>
      </c>
      <c r="AW103" s="38">
        <v>0</v>
      </c>
      <c r="AX103" s="38">
        <f t="shared" si="520"/>
        <v>0</v>
      </c>
      <c r="AY103" s="38">
        <f t="shared" si="516"/>
        <v>0</v>
      </c>
      <c r="AZ103" s="38">
        <f t="shared" si="521"/>
        <v>0</v>
      </c>
      <c r="BA103" s="38">
        <f t="shared" si="538"/>
        <v>0</v>
      </c>
      <c r="BB103" s="38">
        <f t="shared" si="539"/>
        <v>0</v>
      </c>
      <c r="BC103" s="46">
        <v>0</v>
      </c>
      <c r="BD103" s="46">
        <v>0</v>
      </c>
      <c r="BE103" s="46">
        <v>0</v>
      </c>
      <c r="BF103" s="46">
        <v>0</v>
      </c>
      <c r="BG103" s="46">
        <v>0</v>
      </c>
      <c r="BH103" s="38">
        <f t="shared" si="522"/>
        <v>0</v>
      </c>
      <c r="BI103" s="38">
        <f t="shared" si="523"/>
        <v>0</v>
      </c>
      <c r="BJ103" s="38">
        <f t="shared" si="524"/>
        <v>0</v>
      </c>
      <c r="BK103" s="38">
        <f t="shared" si="525"/>
        <v>0</v>
      </c>
      <c r="BL103" s="38">
        <f t="shared" si="526"/>
        <v>0</v>
      </c>
      <c r="BM103" s="38">
        <v>0</v>
      </c>
      <c r="BN103" s="38">
        <v>0</v>
      </c>
      <c r="BO103" s="38">
        <v>0</v>
      </c>
      <c r="BP103" s="43">
        <v>0</v>
      </c>
      <c r="BQ103" s="38">
        <v>0</v>
      </c>
      <c r="BR103" s="38">
        <v>0</v>
      </c>
      <c r="BS103" s="38">
        <v>0</v>
      </c>
      <c r="BT103" s="38">
        <v>0</v>
      </c>
      <c r="BU103" s="43">
        <v>0</v>
      </c>
      <c r="BV103" s="38">
        <v>0</v>
      </c>
      <c r="BW103" s="38">
        <v>0</v>
      </c>
      <c r="BX103" s="38">
        <v>0</v>
      </c>
      <c r="BY103" s="38">
        <v>0</v>
      </c>
      <c r="BZ103" s="38">
        <v>0</v>
      </c>
      <c r="CA103" s="38">
        <v>0</v>
      </c>
      <c r="CB103" s="38">
        <v>0</v>
      </c>
      <c r="CC103" s="38">
        <v>0</v>
      </c>
      <c r="CD103" s="38">
        <v>0</v>
      </c>
      <c r="CE103" s="38">
        <v>0</v>
      </c>
      <c r="CF103" s="38">
        <v>0</v>
      </c>
      <c r="CG103" s="38">
        <f t="shared" si="540"/>
        <v>0</v>
      </c>
      <c r="CH103" s="38">
        <v>0</v>
      </c>
      <c r="CI103" s="38">
        <v>0</v>
      </c>
      <c r="CJ103" s="38">
        <v>0</v>
      </c>
      <c r="CK103" s="38">
        <v>0</v>
      </c>
      <c r="CL103" s="38">
        <f t="shared" si="541"/>
        <v>0</v>
      </c>
      <c r="CM103" s="38">
        <v>0</v>
      </c>
      <c r="CN103" s="38">
        <v>0</v>
      </c>
      <c r="CO103" s="38">
        <f t="shared" si="542"/>
        <v>0</v>
      </c>
      <c r="CP103" s="38">
        <f t="shared" si="543"/>
        <v>0</v>
      </c>
      <c r="CQ103" s="35" t="s">
        <v>152</v>
      </c>
    </row>
    <row r="104" spans="1:95" s="18" customFormat="1" ht="63" x14ac:dyDescent="0.25">
      <c r="A104" s="36" t="s">
        <v>140</v>
      </c>
      <c r="B104" s="37" t="s">
        <v>141</v>
      </c>
      <c r="C104" s="35" t="s">
        <v>152</v>
      </c>
      <c r="D104" s="35" t="s">
        <v>152</v>
      </c>
      <c r="E104" s="35" t="s">
        <v>152</v>
      </c>
      <c r="F104" s="35" t="s">
        <v>152</v>
      </c>
      <c r="G104" s="35" t="s">
        <v>152</v>
      </c>
      <c r="H104" s="38">
        <v>0</v>
      </c>
      <c r="I104" s="38">
        <v>0</v>
      </c>
      <c r="J104" s="47" t="s">
        <v>152</v>
      </c>
      <c r="K104" s="38">
        <v>0</v>
      </c>
      <c r="L104" s="38">
        <v>0</v>
      </c>
      <c r="M104" s="47" t="s">
        <v>152</v>
      </c>
      <c r="N104" s="35" t="s">
        <v>152</v>
      </c>
      <c r="O104" s="35" t="s">
        <v>152</v>
      </c>
      <c r="P104" s="38">
        <v>0</v>
      </c>
      <c r="Q104" s="38">
        <v>0</v>
      </c>
      <c r="R104" s="38">
        <v>0</v>
      </c>
      <c r="S104" s="38">
        <v>0</v>
      </c>
      <c r="T104" s="38">
        <v>0</v>
      </c>
      <c r="U104" s="38">
        <f t="shared" si="544"/>
        <v>0</v>
      </c>
      <c r="V104" s="38">
        <v>0</v>
      </c>
      <c r="W104" s="38">
        <v>0</v>
      </c>
      <c r="X104" s="38">
        <f t="shared" si="530"/>
        <v>0</v>
      </c>
      <c r="Y104" s="38">
        <f t="shared" si="531"/>
        <v>0</v>
      </c>
      <c r="Z104" s="38">
        <f t="shared" si="532"/>
        <v>0</v>
      </c>
      <c r="AA104" s="38">
        <f t="shared" si="533"/>
        <v>0</v>
      </c>
      <c r="AB104" s="38">
        <f t="shared" si="534"/>
        <v>0</v>
      </c>
      <c r="AC104" s="38">
        <f t="shared" si="535"/>
        <v>0</v>
      </c>
      <c r="AD104" s="38">
        <f t="shared" si="517"/>
        <v>0</v>
      </c>
      <c r="AE104" s="38">
        <f t="shared" si="518"/>
        <v>0</v>
      </c>
      <c r="AF104" s="38">
        <f t="shared" si="519"/>
        <v>0</v>
      </c>
      <c r="AG104" s="38">
        <f t="shared" si="536"/>
        <v>0</v>
      </c>
      <c r="AH104" s="38">
        <f t="shared" si="537"/>
        <v>0</v>
      </c>
      <c r="AI104" s="43">
        <v>0</v>
      </c>
      <c r="AJ104" s="43">
        <v>0</v>
      </c>
      <c r="AK104" s="43">
        <v>0</v>
      </c>
      <c r="AL104" s="43">
        <v>0</v>
      </c>
      <c r="AM104" s="43">
        <v>0</v>
      </c>
      <c r="AN104" s="43">
        <v>0</v>
      </c>
      <c r="AO104" s="43">
        <v>0</v>
      </c>
      <c r="AP104" s="43">
        <v>0</v>
      </c>
      <c r="AQ104" s="43">
        <v>0</v>
      </c>
      <c r="AR104" s="43">
        <v>0</v>
      </c>
      <c r="AS104" s="38">
        <v>0</v>
      </c>
      <c r="AT104" s="38">
        <v>0</v>
      </c>
      <c r="AU104" s="38">
        <v>0</v>
      </c>
      <c r="AV104" s="38">
        <v>0</v>
      </c>
      <c r="AW104" s="38">
        <v>0</v>
      </c>
      <c r="AX104" s="38">
        <f t="shared" si="520"/>
        <v>0</v>
      </c>
      <c r="AY104" s="38">
        <f t="shared" si="516"/>
        <v>0</v>
      </c>
      <c r="AZ104" s="38">
        <f t="shared" si="521"/>
        <v>0</v>
      </c>
      <c r="BA104" s="38">
        <f t="shared" si="538"/>
        <v>0</v>
      </c>
      <c r="BB104" s="38">
        <f t="shared" si="539"/>
        <v>0</v>
      </c>
      <c r="BC104" s="46">
        <v>0</v>
      </c>
      <c r="BD104" s="46">
        <v>0</v>
      </c>
      <c r="BE104" s="46">
        <v>0</v>
      </c>
      <c r="BF104" s="46">
        <v>0</v>
      </c>
      <c r="BG104" s="46">
        <v>0</v>
      </c>
      <c r="BH104" s="38">
        <f t="shared" si="522"/>
        <v>0</v>
      </c>
      <c r="BI104" s="38">
        <f t="shared" si="523"/>
        <v>0</v>
      </c>
      <c r="BJ104" s="38">
        <f t="shared" si="524"/>
        <v>0</v>
      </c>
      <c r="BK104" s="38">
        <f t="shared" si="525"/>
        <v>0</v>
      </c>
      <c r="BL104" s="38">
        <f t="shared" si="526"/>
        <v>0</v>
      </c>
      <c r="BM104" s="38">
        <v>0</v>
      </c>
      <c r="BN104" s="38">
        <v>0</v>
      </c>
      <c r="BO104" s="38">
        <v>0</v>
      </c>
      <c r="BP104" s="43">
        <v>0</v>
      </c>
      <c r="BQ104" s="38">
        <v>0</v>
      </c>
      <c r="BR104" s="38">
        <v>0</v>
      </c>
      <c r="BS104" s="38">
        <v>0</v>
      </c>
      <c r="BT104" s="38">
        <v>0</v>
      </c>
      <c r="BU104" s="43">
        <v>0</v>
      </c>
      <c r="BV104" s="38">
        <v>0</v>
      </c>
      <c r="BW104" s="38">
        <v>0</v>
      </c>
      <c r="BX104" s="38">
        <v>0</v>
      </c>
      <c r="BY104" s="38">
        <v>0</v>
      </c>
      <c r="BZ104" s="38">
        <v>0</v>
      </c>
      <c r="CA104" s="38">
        <v>0</v>
      </c>
      <c r="CB104" s="38">
        <v>0</v>
      </c>
      <c r="CC104" s="38">
        <v>0</v>
      </c>
      <c r="CD104" s="38">
        <v>0</v>
      </c>
      <c r="CE104" s="38">
        <v>0</v>
      </c>
      <c r="CF104" s="38">
        <v>0</v>
      </c>
      <c r="CG104" s="38">
        <f t="shared" si="540"/>
        <v>0</v>
      </c>
      <c r="CH104" s="38">
        <v>0</v>
      </c>
      <c r="CI104" s="38">
        <v>0</v>
      </c>
      <c r="CJ104" s="38">
        <v>0</v>
      </c>
      <c r="CK104" s="38">
        <v>0</v>
      </c>
      <c r="CL104" s="38">
        <f t="shared" si="541"/>
        <v>0</v>
      </c>
      <c r="CM104" s="38">
        <v>0</v>
      </c>
      <c r="CN104" s="38">
        <v>0</v>
      </c>
      <c r="CO104" s="38">
        <f t="shared" si="542"/>
        <v>0</v>
      </c>
      <c r="CP104" s="38">
        <f t="shared" si="543"/>
        <v>0</v>
      </c>
      <c r="CQ104" s="35" t="s">
        <v>152</v>
      </c>
    </row>
    <row r="105" spans="1:95" s="18" customFormat="1" ht="63" x14ac:dyDescent="0.25">
      <c r="A105" s="36" t="s">
        <v>142</v>
      </c>
      <c r="B105" s="37" t="s">
        <v>143</v>
      </c>
      <c r="C105" s="35" t="s">
        <v>152</v>
      </c>
      <c r="D105" s="35" t="s">
        <v>152</v>
      </c>
      <c r="E105" s="35" t="s">
        <v>152</v>
      </c>
      <c r="F105" s="35" t="s">
        <v>152</v>
      </c>
      <c r="G105" s="35" t="s">
        <v>152</v>
      </c>
      <c r="H105" s="38">
        <v>0</v>
      </c>
      <c r="I105" s="38">
        <v>0</v>
      </c>
      <c r="J105" s="47" t="s">
        <v>152</v>
      </c>
      <c r="K105" s="38">
        <v>0</v>
      </c>
      <c r="L105" s="38">
        <v>0</v>
      </c>
      <c r="M105" s="47" t="s">
        <v>152</v>
      </c>
      <c r="N105" s="35" t="s">
        <v>152</v>
      </c>
      <c r="O105" s="35" t="s">
        <v>152</v>
      </c>
      <c r="P105" s="38">
        <v>0</v>
      </c>
      <c r="Q105" s="38">
        <v>0</v>
      </c>
      <c r="R105" s="38">
        <v>0</v>
      </c>
      <c r="S105" s="38">
        <v>0</v>
      </c>
      <c r="T105" s="38">
        <v>0</v>
      </c>
      <c r="U105" s="38">
        <f t="shared" si="544"/>
        <v>0</v>
      </c>
      <c r="V105" s="38">
        <v>0</v>
      </c>
      <c r="W105" s="38">
        <v>0</v>
      </c>
      <c r="X105" s="38">
        <f t="shared" si="530"/>
        <v>0</v>
      </c>
      <c r="Y105" s="38">
        <f t="shared" si="531"/>
        <v>0</v>
      </c>
      <c r="Z105" s="38">
        <f t="shared" si="532"/>
        <v>0</v>
      </c>
      <c r="AA105" s="38">
        <f t="shared" si="533"/>
        <v>0</v>
      </c>
      <c r="AB105" s="38">
        <f t="shared" si="534"/>
        <v>0</v>
      </c>
      <c r="AC105" s="38">
        <f t="shared" si="535"/>
        <v>0</v>
      </c>
      <c r="AD105" s="38">
        <f t="shared" si="517"/>
        <v>0</v>
      </c>
      <c r="AE105" s="38">
        <f t="shared" si="518"/>
        <v>0</v>
      </c>
      <c r="AF105" s="38">
        <f t="shared" si="519"/>
        <v>0</v>
      </c>
      <c r="AG105" s="38">
        <f t="shared" si="536"/>
        <v>0</v>
      </c>
      <c r="AH105" s="38">
        <f t="shared" si="537"/>
        <v>0</v>
      </c>
      <c r="AI105" s="43">
        <v>0</v>
      </c>
      <c r="AJ105" s="43">
        <v>0</v>
      </c>
      <c r="AK105" s="43">
        <v>0</v>
      </c>
      <c r="AL105" s="43">
        <v>0</v>
      </c>
      <c r="AM105" s="43">
        <v>0</v>
      </c>
      <c r="AN105" s="43">
        <v>0</v>
      </c>
      <c r="AO105" s="43">
        <v>0</v>
      </c>
      <c r="AP105" s="43">
        <v>0</v>
      </c>
      <c r="AQ105" s="43">
        <v>0</v>
      </c>
      <c r="AR105" s="43">
        <v>0</v>
      </c>
      <c r="AS105" s="38">
        <v>0</v>
      </c>
      <c r="AT105" s="38">
        <v>0</v>
      </c>
      <c r="AU105" s="38">
        <v>0</v>
      </c>
      <c r="AV105" s="38">
        <v>0</v>
      </c>
      <c r="AW105" s="38">
        <v>0</v>
      </c>
      <c r="AX105" s="38">
        <f t="shared" si="520"/>
        <v>0</v>
      </c>
      <c r="AY105" s="38">
        <f t="shared" si="516"/>
        <v>0</v>
      </c>
      <c r="AZ105" s="38">
        <f t="shared" si="521"/>
        <v>0</v>
      </c>
      <c r="BA105" s="38">
        <f t="shared" si="538"/>
        <v>0</v>
      </c>
      <c r="BB105" s="38">
        <f t="shared" si="539"/>
        <v>0</v>
      </c>
      <c r="BC105" s="46">
        <v>0</v>
      </c>
      <c r="BD105" s="46">
        <v>0</v>
      </c>
      <c r="BE105" s="46">
        <v>0</v>
      </c>
      <c r="BF105" s="46">
        <v>0</v>
      </c>
      <c r="BG105" s="46">
        <v>0</v>
      </c>
      <c r="BH105" s="38">
        <f t="shared" si="522"/>
        <v>0</v>
      </c>
      <c r="BI105" s="38">
        <f t="shared" si="523"/>
        <v>0</v>
      </c>
      <c r="BJ105" s="38">
        <f t="shared" si="524"/>
        <v>0</v>
      </c>
      <c r="BK105" s="38">
        <f t="shared" si="525"/>
        <v>0</v>
      </c>
      <c r="BL105" s="38">
        <f t="shared" si="526"/>
        <v>0</v>
      </c>
      <c r="BM105" s="38">
        <v>0</v>
      </c>
      <c r="BN105" s="38">
        <v>0</v>
      </c>
      <c r="BO105" s="38">
        <v>0</v>
      </c>
      <c r="BP105" s="43">
        <v>0</v>
      </c>
      <c r="BQ105" s="38">
        <v>0</v>
      </c>
      <c r="BR105" s="38">
        <v>0</v>
      </c>
      <c r="BS105" s="38">
        <v>0</v>
      </c>
      <c r="BT105" s="38">
        <v>0</v>
      </c>
      <c r="BU105" s="43">
        <v>0</v>
      </c>
      <c r="BV105" s="38">
        <v>0</v>
      </c>
      <c r="BW105" s="38">
        <v>0</v>
      </c>
      <c r="BX105" s="38">
        <v>0</v>
      </c>
      <c r="BY105" s="38">
        <v>0</v>
      </c>
      <c r="BZ105" s="38">
        <v>0</v>
      </c>
      <c r="CA105" s="38">
        <v>0</v>
      </c>
      <c r="CB105" s="38">
        <v>0</v>
      </c>
      <c r="CC105" s="38">
        <v>0</v>
      </c>
      <c r="CD105" s="38">
        <v>0</v>
      </c>
      <c r="CE105" s="38">
        <v>0</v>
      </c>
      <c r="CF105" s="38">
        <v>0</v>
      </c>
      <c r="CG105" s="38">
        <f t="shared" si="540"/>
        <v>0</v>
      </c>
      <c r="CH105" s="38">
        <v>0</v>
      </c>
      <c r="CI105" s="38">
        <v>0</v>
      </c>
      <c r="CJ105" s="38">
        <v>0</v>
      </c>
      <c r="CK105" s="38">
        <v>0</v>
      </c>
      <c r="CL105" s="38">
        <f t="shared" si="541"/>
        <v>0</v>
      </c>
      <c r="CM105" s="38">
        <v>0</v>
      </c>
      <c r="CN105" s="38">
        <v>0</v>
      </c>
      <c r="CO105" s="38">
        <f t="shared" si="542"/>
        <v>0</v>
      </c>
      <c r="CP105" s="38">
        <f t="shared" si="543"/>
        <v>0</v>
      </c>
      <c r="CQ105" s="35" t="s">
        <v>152</v>
      </c>
    </row>
    <row r="106" spans="1:95" s="18" customFormat="1" ht="63" x14ac:dyDescent="0.25">
      <c r="A106" s="36" t="s">
        <v>144</v>
      </c>
      <c r="B106" s="37" t="s">
        <v>145</v>
      </c>
      <c r="C106" s="35" t="s">
        <v>152</v>
      </c>
      <c r="D106" s="35" t="s">
        <v>152</v>
      </c>
      <c r="E106" s="35" t="s">
        <v>152</v>
      </c>
      <c r="F106" s="35" t="s">
        <v>152</v>
      </c>
      <c r="G106" s="35" t="s">
        <v>152</v>
      </c>
      <c r="H106" s="38">
        <v>0</v>
      </c>
      <c r="I106" s="38">
        <v>0</v>
      </c>
      <c r="J106" s="47" t="s">
        <v>152</v>
      </c>
      <c r="K106" s="38">
        <v>0</v>
      </c>
      <c r="L106" s="38">
        <v>0</v>
      </c>
      <c r="M106" s="47" t="s">
        <v>152</v>
      </c>
      <c r="N106" s="35" t="s">
        <v>152</v>
      </c>
      <c r="O106" s="35" t="s">
        <v>152</v>
      </c>
      <c r="P106" s="38">
        <v>0</v>
      </c>
      <c r="Q106" s="38">
        <v>0</v>
      </c>
      <c r="R106" s="38">
        <v>0</v>
      </c>
      <c r="S106" s="38">
        <v>0</v>
      </c>
      <c r="T106" s="38">
        <v>0</v>
      </c>
      <c r="U106" s="38">
        <f t="shared" si="544"/>
        <v>0</v>
      </c>
      <c r="V106" s="38">
        <v>0</v>
      </c>
      <c r="W106" s="38">
        <v>0</v>
      </c>
      <c r="X106" s="38">
        <f t="shared" si="530"/>
        <v>0</v>
      </c>
      <c r="Y106" s="38">
        <f t="shared" si="531"/>
        <v>0</v>
      </c>
      <c r="Z106" s="38">
        <f t="shared" si="532"/>
        <v>0</v>
      </c>
      <c r="AA106" s="38">
        <f t="shared" si="533"/>
        <v>0</v>
      </c>
      <c r="AB106" s="38">
        <f t="shared" si="534"/>
        <v>0</v>
      </c>
      <c r="AC106" s="38">
        <f t="shared" si="535"/>
        <v>0</v>
      </c>
      <c r="AD106" s="38">
        <f t="shared" si="517"/>
        <v>0</v>
      </c>
      <c r="AE106" s="38">
        <f t="shared" si="518"/>
        <v>0</v>
      </c>
      <c r="AF106" s="38">
        <f t="shared" si="519"/>
        <v>0</v>
      </c>
      <c r="AG106" s="38">
        <f t="shared" si="536"/>
        <v>0</v>
      </c>
      <c r="AH106" s="38">
        <f t="shared" si="537"/>
        <v>0</v>
      </c>
      <c r="AI106" s="43">
        <v>0</v>
      </c>
      <c r="AJ106" s="43">
        <v>0</v>
      </c>
      <c r="AK106" s="43">
        <v>0</v>
      </c>
      <c r="AL106" s="43">
        <v>0</v>
      </c>
      <c r="AM106" s="43">
        <v>0</v>
      </c>
      <c r="AN106" s="43">
        <v>0</v>
      </c>
      <c r="AO106" s="43">
        <v>0</v>
      </c>
      <c r="AP106" s="43">
        <v>0</v>
      </c>
      <c r="AQ106" s="43">
        <v>0</v>
      </c>
      <c r="AR106" s="43">
        <v>0</v>
      </c>
      <c r="AS106" s="38">
        <v>0</v>
      </c>
      <c r="AT106" s="38">
        <v>0</v>
      </c>
      <c r="AU106" s="38">
        <v>0</v>
      </c>
      <c r="AV106" s="38">
        <v>0</v>
      </c>
      <c r="AW106" s="38">
        <v>0</v>
      </c>
      <c r="AX106" s="38">
        <f t="shared" si="520"/>
        <v>0</v>
      </c>
      <c r="AY106" s="38">
        <f t="shared" si="516"/>
        <v>0</v>
      </c>
      <c r="AZ106" s="38">
        <f t="shared" si="521"/>
        <v>0</v>
      </c>
      <c r="BA106" s="38">
        <f t="shared" si="538"/>
        <v>0</v>
      </c>
      <c r="BB106" s="38">
        <f t="shared" si="539"/>
        <v>0</v>
      </c>
      <c r="BC106" s="46">
        <v>0</v>
      </c>
      <c r="BD106" s="46">
        <v>0</v>
      </c>
      <c r="BE106" s="46">
        <v>0</v>
      </c>
      <c r="BF106" s="46">
        <v>0</v>
      </c>
      <c r="BG106" s="46">
        <v>0</v>
      </c>
      <c r="BH106" s="38">
        <f t="shared" si="522"/>
        <v>0</v>
      </c>
      <c r="BI106" s="38">
        <f t="shared" si="523"/>
        <v>0</v>
      </c>
      <c r="BJ106" s="38">
        <f t="shared" si="524"/>
        <v>0</v>
      </c>
      <c r="BK106" s="38">
        <f t="shared" si="525"/>
        <v>0</v>
      </c>
      <c r="BL106" s="38">
        <f t="shared" si="526"/>
        <v>0</v>
      </c>
      <c r="BM106" s="38">
        <v>0</v>
      </c>
      <c r="BN106" s="38">
        <v>0</v>
      </c>
      <c r="BO106" s="38">
        <v>0</v>
      </c>
      <c r="BP106" s="43">
        <v>0</v>
      </c>
      <c r="BQ106" s="38">
        <v>0</v>
      </c>
      <c r="BR106" s="38">
        <v>0</v>
      </c>
      <c r="BS106" s="38">
        <v>0</v>
      </c>
      <c r="BT106" s="38">
        <v>0</v>
      </c>
      <c r="BU106" s="43">
        <v>0</v>
      </c>
      <c r="BV106" s="38">
        <v>0</v>
      </c>
      <c r="BW106" s="38">
        <v>0</v>
      </c>
      <c r="BX106" s="38">
        <v>0</v>
      </c>
      <c r="BY106" s="38">
        <v>0</v>
      </c>
      <c r="BZ106" s="38">
        <v>0</v>
      </c>
      <c r="CA106" s="38">
        <v>0</v>
      </c>
      <c r="CB106" s="38">
        <v>0</v>
      </c>
      <c r="CC106" s="38">
        <v>0</v>
      </c>
      <c r="CD106" s="38">
        <v>0</v>
      </c>
      <c r="CE106" s="38">
        <v>0</v>
      </c>
      <c r="CF106" s="38">
        <v>0</v>
      </c>
      <c r="CG106" s="38">
        <f t="shared" si="540"/>
        <v>0</v>
      </c>
      <c r="CH106" s="38">
        <v>0</v>
      </c>
      <c r="CI106" s="38">
        <v>0</v>
      </c>
      <c r="CJ106" s="38">
        <v>0</v>
      </c>
      <c r="CK106" s="38">
        <v>0</v>
      </c>
      <c r="CL106" s="38">
        <f t="shared" si="541"/>
        <v>0</v>
      </c>
      <c r="CM106" s="38">
        <v>0</v>
      </c>
      <c r="CN106" s="38">
        <v>0</v>
      </c>
      <c r="CO106" s="38">
        <f t="shared" si="542"/>
        <v>0</v>
      </c>
      <c r="CP106" s="38">
        <f t="shared" si="543"/>
        <v>0</v>
      </c>
      <c r="CQ106" s="35" t="s">
        <v>152</v>
      </c>
    </row>
    <row r="107" spans="1:95" s="18" customFormat="1" ht="47.25" x14ac:dyDescent="0.25">
      <c r="A107" s="36" t="s">
        <v>146</v>
      </c>
      <c r="B107" s="37" t="s">
        <v>147</v>
      </c>
      <c r="C107" s="35" t="s">
        <v>152</v>
      </c>
      <c r="D107" s="35" t="s">
        <v>152</v>
      </c>
      <c r="E107" s="35" t="s">
        <v>152</v>
      </c>
      <c r="F107" s="35" t="s">
        <v>152</v>
      </c>
      <c r="G107" s="35" t="s">
        <v>152</v>
      </c>
      <c r="H107" s="38">
        <v>0</v>
      </c>
      <c r="I107" s="38">
        <v>0</v>
      </c>
      <c r="J107" s="47" t="s">
        <v>152</v>
      </c>
      <c r="K107" s="38">
        <v>0</v>
      </c>
      <c r="L107" s="38">
        <v>0</v>
      </c>
      <c r="M107" s="47" t="s">
        <v>152</v>
      </c>
      <c r="N107" s="35" t="s">
        <v>152</v>
      </c>
      <c r="O107" s="35" t="s">
        <v>152</v>
      </c>
      <c r="P107" s="38">
        <v>0</v>
      </c>
      <c r="Q107" s="38">
        <v>0</v>
      </c>
      <c r="R107" s="38">
        <v>0</v>
      </c>
      <c r="S107" s="38">
        <v>0</v>
      </c>
      <c r="T107" s="38">
        <v>0</v>
      </c>
      <c r="U107" s="38">
        <f t="shared" si="544"/>
        <v>0</v>
      </c>
      <c r="V107" s="38">
        <v>0</v>
      </c>
      <c r="W107" s="38">
        <v>0</v>
      </c>
      <c r="X107" s="38">
        <f t="shared" si="530"/>
        <v>0</v>
      </c>
      <c r="Y107" s="38">
        <f t="shared" si="531"/>
        <v>0</v>
      </c>
      <c r="Z107" s="38">
        <f t="shared" si="532"/>
        <v>0</v>
      </c>
      <c r="AA107" s="38">
        <f t="shared" si="533"/>
        <v>0</v>
      </c>
      <c r="AB107" s="38">
        <f t="shared" si="534"/>
        <v>0</v>
      </c>
      <c r="AC107" s="38">
        <f t="shared" si="535"/>
        <v>0</v>
      </c>
      <c r="AD107" s="38">
        <f t="shared" si="517"/>
        <v>0</v>
      </c>
      <c r="AE107" s="38">
        <f t="shared" si="518"/>
        <v>0</v>
      </c>
      <c r="AF107" s="38">
        <f t="shared" si="519"/>
        <v>0</v>
      </c>
      <c r="AG107" s="38">
        <f t="shared" si="536"/>
        <v>0</v>
      </c>
      <c r="AH107" s="38">
        <f t="shared" si="537"/>
        <v>0</v>
      </c>
      <c r="AI107" s="43">
        <v>0</v>
      </c>
      <c r="AJ107" s="43">
        <v>0</v>
      </c>
      <c r="AK107" s="43">
        <v>0</v>
      </c>
      <c r="AL107" s="43">
        <v>0</v>
      </c>
      <c r="AM107" s="43">
        <v>0</v>
      </c>
      <c r="AN107" s="43">
        <v>0</v>
      </c>
      <c r="AO107" s="43">
        <v>0</v>
      </c>
      <c r="AP107" s="43">
        <v>0</v>
      </c>
      <c r="AQ107" s="43">
        <v>0</v>
      </c>
      <c r="AR107" s="43">
        <v>0</v>
      </c>
      <c r="AS107" s="38">
        <v>0</v>
      </c>
      <c r="AT107" s="38">
        <v>0</v>
      </c>
      <c r="AU107" s="38">
        <v>0</v>
      </c>
      <c r="AV107" s="38">
        <v>0</v>
      </c>
      <c r="AW107" s="38">
        <v>0</v>
      </c>
      <c r="AX107" s="38">
        <f t="shared" si="520"/>
        <v>0</v>
      </c>
      <c r="AY107" s="38">
        <f t="shared" si="516"/>
        <v>0</v>
      </c>
      <c r="AZ107" s="38">
        <f t="shared" si="521"/>
        <v>0</v>
      </c>
      <c r="BA107" s="38">
        <f t="shared" si="538"/>
        <v>0</v>
      </c>
      <c r="BB107" s="38">
        <f t="shared" si="539"/>
        <v>0</v>
      </c>
      <c r="BC107" s="46">
        <v>0</v>
      </c>
      <c r="BD107" s="46">
        <v>0</v>
      </c>
      <c r="BE107" s="46">
        <v>0</v>
      </c>
      <c r="BF107" s="46">
        <v>0</v>
      </c>
      <c r="BG107" s="46">
        <v>0</v>
      </c>
      <c r="BH107" s="38">
        <f t="shared" si="522"/>
        <v>0</v>
      </c>
      <c r="BI107" s="38">
        <f t="shared" si="523"/>
        <v>0</v>
      </c>
      <c r="BJ107" s="38">
        <f t="shared" si="524"/>
        <v>0</v>
      </c>
      <c r="BK107" s="38">
        <f t="shared" si="525"/>
        <v>0</v>
      </c>
      <c r="BL107" s="38">
        <f t="shared" si="526"/>
        <v>0</v>
      </c>
      <c r="BM107" s="38">
        <v>0</v>
      </c>
      <c r="BN107" s="38">
        <v>0</v>
      </c>
      <c r="BO107" s="38">
        <v>0</v>
      </c>
      <c r="BP107" s="43">
        <v>0</v>
      </c>
      <c r="BQ107" s="38">
        <v>0</v>
      </c>
      <c r="BR107" s="38">
        <v>0</v>
      </c>
      <c r="BS107" s="38">
        <v>0</v>
      </c>
      <c r="BT107" s="38">
        <v>0</v>
      </c>
      <c r="BU107" s="43">
        <v>0</v>
      </c>
      <c r="BV107" s="38">
        <v>0</v>
      </c>
      <c r="BW107" s="38">
        <v>0</v>
      </c>
      <c r="BX107" s="38">
        <v>0</v>
      </c>
      <c r="BY107" s="38">
        <v>0</v>
      </c>
      <c r="BZ107" s="38">
        <v>0</v>
      </c>
      <c r="CA107" s="38">
        <v>0</v>
      </c>
      <c r="CB107" s="38">
        <v>0</v>
      </c>
      <c r="CC107" s="38">
        <v>0</v>
      </c>
      <c r="CD107" s="38">
        <v>0</v>
      </c>
      <c r="CE107" s="38">
        <v>0</v>
      </c>
      <c r="CF107" s="38">
        <v>0</v>
      </c>
      <c r="CG107" s="38">
        <f t="shared" si="540"/>
        <v>0</v>
      </c>
      <c r="CH107" s="38">
        <v>0</v>
      </c>
      <c r="CI107" s="38">
        <v>0</v>
      </c>
      <c r="CJ107" s="38">
        <v>0</v>
      </c>
      <c r="CK107" s="38">
        <v>0</v>
      </c>
      <c r="CL107" s="38">
        <f t="shared" si="541"/>
        <v>0</v>
      </c>
      <c r="CM107" s="38">
        <v>0</v>
      </c>
      <c r="CN107" s="38">
        <v>0</v>
      </c>
      <c r="CO107" s="38">
        <f t="shared" si="542"/>
        <v>0</v>
      </c>
      <c r="CP107" s="38">
        <f t="shared" si="543"/>
        <v>0</v>
      </c>
      <c r="CQ107" s="35" t="s">
        <v>152</v>
      </c>
    </row>
    <row r="108" spans="1:95" s="18" customFormat="1" ht="47.25" x14ac:dyDescent="0.25">
      <c r="A108" s="36" t="s">
        <v>148</v>
      </c>
      <c r="B108" s="37" t="s">
        <v>149</v>
      </c>
      <c r="C108" s="35" t="s">
        <v>152</v>
      </c>
      <c r="D108" s="35" t="s">
        <v>152</v>
      </c>
      <c r="E108" s="35" t="s">
        <v>152</v>
      </c>
      <c r="F108" s="35" t="s">
        <v>152</v>
      </c>
      <c r="G108" s="35" t="s">
        <v>152</v>
      </c>
      <c r="H108" s="38">
        <v>0</v>
      </c>
      <c r="I108" s="38">
        <v>0</v>
      </c>
      <c r="J108" s="47" t="s">
        <v>152</v>
      </c>
      <c r="K108" s="38">
        <v>0</v>
      </c>
      <c r="L108" s="38">
        <v>0</v>
      </c>
      <c r="M108" s="47" t="s">
        <v>152</v>
      </c>
      <c r="N108" s="35" t="s">
        <v>152</v>
      </c>
      <c r="O108" s="35" t="s">
        <v>152</v>
      </c>
      <c r="P108" s="38">
        <v>0</v>
      </c>
      <c r="Q108" s="38">
        <v>0</v>
      </c>
      <c r="R108" s="38">
        <v>0</v>
      </c>
      <c r="S108" s="38">
        <v>0</v>
      </c>
      <c r="T108" s="38">
        <v>0</v>
      </c>
      <c r="U108" s="38">
        <f t="shared" si="544"/>
        <v>0</v>
      </c>
      <c r="V108" s="38">
        <v>0</v>
      </c>
      <c r="W108" s="38">
        <v>0</v>
      </c>
      <c r="X108" s="38">
        <f t="shared" si="530"/>
        <v>0</v>
      </c>
      <c r="Y108" s="38">
        <f t="shared" si="531"/>
        <v>0</v>
      </c>
      <c r="Z108" s="38">
        <f t="shared" si="532"/>
        <v>0</v>
      </c>
      <c r="AA108" s="38">
        <f t="shared" si="533"/>
        <v>0</v>
      </c>
      <c r="AB108" s="38">
        <f t="shared" si="534"/>
        <v>0</v>
      </c>
      <c r="AC108" s="38">
        <f t="shared" si="535"/>
        <v>0</v>
      </c>
      <c r="AD108" s="38">
        <f t="shared" si="517"/>
        <v>0</v>
      </c>
      <c r="AE108" s="38">
        <f t="shared" si="518"/>
        <v>0</v>
      </c>
      <c r="AF108" s="38">
        <f t="shared" si="519"/>
        <v>0</v>
      </c>
      <c r="AG108" s="38">
        <f t="shared" si="536"/>
        <v>0</v>
      </c>
      <c r="AH108" s="38">
        <f t="shared" si="537"/>
        <v>0</v>
      </c>
      <c r="AI108" s="43">
        <v>0</v>
      </c>
      <c r="AJ108" s="43">
        <v>0</v>
      </c>
      <c r="AK108" s="43">
        <v>0</v>
      </c>
      <c r="AL108" s="43">
        <v>0</v>
      </c>
      <c r="AM108" s="43">
        <v>0</v>
      </c>
      <c r="AN108" s="43">
        <v>0</v>
      </c>
      <c r="AO108" s="43">
        <v>0</v>
      </c>
      <c r="AP108" s="43">
        <v>0</v>
      </c>
      <c r="AQ108" s="43">
        <v>0</v>
      </c>
      <c r="AR108" s="43">
        <v>0</v>
      </c>
      <c r="AS108" s="38">
        <v>0</v>
      </c>
      <c r="AT108" s="38">
        <v>0</v>
      </c>
      <c r="AU108" s="38">
        <v>0</v>
      </c>
      <c r="AV108" s="38">
        <v>0</v>
      </c>
      <c r="AW108" s="38">
        <v>0</v>
      </c>
      <c r="AX108" s="38">
        <f t="shared" si="520"/>
        <v>0</v>
      </c>
      <c r="AY108" s="38">
        <f t="shared" si="516"/>
        <v>0</v>
      </c>
      <c r="AZ108" s="38">
        <f t="shared" si="521"/>
        <v>0</v>
      </c>
      <c r="BA108" s="38">
        <f t="shared" si="538"/>
        <v>0</v>
      </c>
      <c r="BB108" s="38">
        <f t="shared" si="539"/>
        <v>0</v>
      </c>
      <c r="BC108" s="46">
        <v>0</v>
      </c>
      <c r="BD108" s="46">
        <v>0</v>
      </c>
      <c r="BE108" s="46">
        <v>0</v>
      </c>
      <c r="BF108" s="46">
        <v>0</v>
      </c>
      <c r="BG108" s="46">
        <v>0</v>
      </c>
      <c r="BH108" s="38">
        <f t="shared" si="522"/>
        <v>0</v>
      </c>
      <c r="BI108" s="38">
        <f t="shared" si="523"/>
        <v>0</v>
      </c>
      <c r="BJ108" s="38">
        <f t="shared" si="524"/>
        <v>0</v>
      </c>
      <c r="BK108" s="38">
        <f t="shared" si="525"/>
        <v>0</v>
      </c>
      <c r="BL108" s="38">
        <f t="shared" si="526"/>
        <v>0</v>
      </c>
      <c r="BM108" s="38">
        <v>0</v>
      </c>
      <c r="BN108" s="38">
        <v>0</v>
      </c>
      <c r="BO108" s="38">
        <v>0</v>
      </c>
      <c r="BP108" s="43">
        <v>0</v>
      </c>
      <c r="BQ108" s="38">
        <v>0</v>
      </c>
      <c r="BR108" s="38">
        <v>0</v>
      </c>
      <c r="BS108" s="38">
        <v>0</v>
      </c>
      <c r="BT108" s="38">
        <v>0</v>
      </c>
      <c r="BU108" s="43">
        <v>0</v>
      </c>
      <c r="BV108" s="38">
        <v>0</v>
      </c>
      <c r="BW108" s="38">
        <v>0</v>
      </c>
      <c r="BX108" s="38">
        <v>0</v>
      </c>
      <c r="BY108" s="38">
        <v>0</v>
      </c>
      <c r="BZ108" s="38">
        <v>0</v>
      </c>
      <c r="CA108" s="38">
        <v>0</v>
      </c>
      <c r="CB108" s="38">
        <v>0</v>
      </c>
      <c r="CC108" s="38">
        <v>0</v>
      </c>
      <c r="CD108" s="38">
        <v>0</v>
      </c>
      <c r="CE108" s="38">
        <v>0</v>
      </c>
      <c r="CF108" s="38">
        <v>0</v>
      </c>
      <c r="CG108" s="38">
        <f t="shared" si="540"/>
        <v>0</v>
      </c>
      <c r="CH108" s="38">
        <v>0</v>
      </c>
      <c r="CI108" s="38">
        <v>0</v>
      </c>
      <c r="CJ108" s="38">
        <v>0</v>
      </c>
      <c r="CK108" s="38">
        <v>0</v>
      </c>
      <c r="CL108" s="38">
        <f t="shared" si="541"/>
        <v>0</v>
      </c>
      <c r="CM108" s="38">
        <v>0</v>
      </c>
      <c r="CN108" s="38">
        <v>0</v>
      </c>
      <c r="CO108" s="38">
        <f t="shared" si="542"/>
        <v>0</v>
      </c>
      <c r="CP108" s="38">
        <f t="shared" si="543"/>
        <v>0</v>
      </c>
      <c r="CQ108" s="35" t="s">
        <v>152</v>
      </c>
    </row>
    <row r="109" spans="1:95" s="18" customFormat="1" ht="31.5" x14ac:dyDescent="0.25">
      <c r="A109" s="36" t="s">
        <v>150</v>
      </c>
      <c r="B109" s="37" t="s">
        <v>151</v>
      </c>
      <c r="C109" s="35" t="s">
        <v>160</v>
      </c>
      <c r="D109" s="35" t="s">
        <v>152</v>
      </c>
      <c r="E109" s="35" t="s">
        <v>152</v>
      </c>
      <c r="F109" s="35" t="s">
        <v>152</v>
      </c>
      <c r="G109" s="35" t="s">
        <v>152</v>
      </c>
      <c r="H109" s="38">
        <f>SUM(H110:H123)</f>
        <v>1.0337169114521101</v>
      </c>
      <c r="I109" s="38">
        <f>SUM(I110:I123)</f>
        <v>138.8060751717168</v>
      </c>
      <c r="J109" s="45">
        <v>0</v>
      </c>
      <c r="K109" s="38">
        <f>SUM(K110:K123)</f>
        <v>1.0337169114521101</v>
      </c>
      <c r="L109" s="38">
        <f>SUM(L110:L123)</f>
        <v>138.8060751717168</v>
      </c>
      <c r="M109" s="45">
        <f t="shared" ref="M109:V109" si="545">SUM(M110:M122)</f>
        <v>0</v>
      </c>
      <c r="N109" s="38">
        <f t="shared" si="545"/>
        <v>0</v>
      </c>
      <c r="O109" s="38">
        <f t="shared" si="545"/>
        <v>0</v>
      </c>
      <c r="P109" s="38">
        <f t="shared" ref="P109:U109" si="546">SUM(P110:P123)</f>
        <v>577.77915491212798</v>
      </c>
      <c r="Q109" s="38">
        <f t="shared" si="546"/>
        <v>650.89871904712822</v>
      </c>
      <c r="R109" s="38">
        <f t="shared" si="546"/>
        <v>594.7017390118441</v>
      </c>
      <c r="S109" s="38">
        <f t="shared" si="546"/>
        <v>691.52898582207843</v>
      </c>
      <c r="T109" s="38">
        <f t="shared" si="546"/>
        <v>171.47157723652597</v>
      </c>
      <c r="U109" s="38">
        <f t="shared" si="546"/>
        <v>170.11848445717675</v>
      </c>
      <c r="V109" s="38">
        <f t="shared" si="545"/>
        <v>0</v>
      </c>
      <c r="W109" s="38">
        <v>142.30957922517675</v>
      </c>
      <c r="X109" s="38">
        <f>SUM(X110:X123)</f>
        <v>142.30957922517675</v>
      </c>
      <c r="Y109" s="38">
        <f>SUM(Y110:Y123)</f>
        <v>0</v>
      </c>
      <c r="Z109" s="38">
        <f t="shared" ref="Z109:AH109" si="547">SUM(Z110:Z123)</f>
        <v>0</v>
      </c>
      <c r="AA109" s="38">
        <f t="shared" si="547"/>
        <v>0</v>
      </c>
      <c r="AB109" s="38">
        <f t="shared" si="547"/>
        <v>0</v>
      </c>
      <c r="AC109" s="38">
        <f t="shared" si="547"/>
        <v>0</v>
      </c>
      <c r="AD109" s="38">
        <f t="shared" si="547"/>
        <v>0</v>
      </c>
      <c r="AE109" s="38">
        <f t="shared" si="547"/>
        <v>0</v>
      </c>
      <c r="AF109" s="38">
        <f t="shared" si="547"/>
        <v>0</v>
      </c>
      <c r="AG109" s="38">
        <f t="shared" si="547"/>
        <v>0</v>
      </c>
      <c r="AH109" s="38">
        <f t="shared" si="547"/>
        <v>0</v>
      </c>
      <c r="AI109" s="38">
        <f t="shared" ref="AI109" si="548">SUM(AI110:AI123)</f>
        <v>29.161998011349223</v>
      </c>
      <c r="AJ109" s="38">
        <f t="shared" ref="AJ109" si="549">SUM(AJ110:AJ123)</f>
        <v>0</v>
      </c>
      <c r="AK109" s="38">
        <f t="shared" ref="AK109" si="550">SUM(AK110:AK123)</f>
        <v>0</v>
      </c>
      <c r="AL109" s="38">
        <f t="shared" ref="AL109" si="551">SUM(AL110:AL123)</f>
        <v>0</v>
      </c>
      <c r="AM109" s="38">
        <f t="shared" ref="AM109" si="552">SUM(AM110:AM123)</f>
        <v>29.161998011349223</v>
      </c>
      <c r="AN109" s="38">
        <f>AQ109</f>
        <v>27.808905232000001</v>
      </c>
      <c r="AO109" s="38">
        <f t="shared" ref="AO109" si="553">SUM(AO110:AO123)</f>
        <v>0</v>
      </c>
      <c r="AP109" s="38">
        <f t="shared" ref="AP109" si="554">SUM(AP110:AP123)</f>
        <v>0</v>
      </c>
      <c r="AQ109" s="38">
        <f>SUM(AQ110:AQ123)</f>
        <v>27.808905232000001</v>
      </c>
      <c r="AR109" s="38">
        <f t="shared" ref="AR109" si="555">SUM(AR110:AR123)</f>
        <v>0</v>
      </c>
      <c r="AS109" s="38">
        <f t="shared" ref="AS109" si="556">SUM(AS110:AS123)</f>
        <v>7.2983943426051567</v>
      </c>
      <c r="AT109" s="38">
        <f t="shared" ref="AT109" si="557">SUM(AT110:AT123)</f>
        <v>0</v>
      </c>
      <c r="AU109" s="38">
        <f t="shared" ref="AU109" si="558">SUM(AU110:AU123)</f>
        <v>0</v>
      </c>
      <c r="AV109" s="38">
        <f t="shared" ref="AV109" si="559">SUM(AV110:AV123)</f>
        <v>7.2983943426051567</v>
      </c>
      <c r="AW109" s="38">
        <f t="shared" ref="AW109" si="560">SUM(AW110:AW123)</f>
        <v>0</v>
      </c>
      <c r="AX109" s="38">
        <f t="shared" ref="AX109" si="561">SUM(AX110:AX123)</f>
        <v>7.2981743369497316</v>
      </c>
      <c r="AY109" s="38">
        <f t="shared" ref="AY109" si="562">SUM(AY110:AY123)</f>
        <v>0</v>
      </c>
      <c r="AZ109" s="38">
        <f t="shared" ref="AZ109" si="563">SUM(AZ110:AZ123)</f>
        <v>0</v>
      </c>
      <c r="BA109" s="38">
        <f t="shared" ref="BA109" si="564">SUM(BA110:BA123)</f>
        <v>7.0077742308407345</v>
      </c>
      <c r="BB109" s="38">
        <f t="shared" ref="BB109" si="565">SUM(BB110:BB123)</f>
        <v>0.29040010610899702</v>
      </c>
      <c r="BC109" s="38">
        <f t="shared" ref="BC109" si="566">SUM(BC110:BC123)</f>
        <v>0</v>
      </c>
      <c r="BD109" s="38">
        <f t="shared" ref="BD109" si="567">SUM(BD110:BD123)</f>
        <v>0</v>
      </c>
      <c r="BE109" s="38">
        <f t="shared" ref="BE109" si="568">SUM(BE110:BE123)</f>
        <v>0</v>
      </c>
      <c r="BF109" s="38">
        <f t="shared" ref="BF109" si="569">SUM(BF110:BF123)</f>
        <v>0</v>
      </c>
      <c r="BG109" s="38">
        <f t="shared" ref="BG109" si="570">SUM(BG110:BG123)</f>
        <v>0</v>
      </c>
      <c r="BH109" s="38">
        <f t="shared" ref="BH109" si="571">SUM(BH110:BH123)</f>
        <v>0</v>
      </c>
      <c r="BI109" s="38">
        <f t="shared" ref="BI109" si="572">SUM(BI110:BI123)</f>
        <v>0</v>
      </c>
      <c r="BJ109" s="38">
        <f t="shared" ref="BJ109" si="573">SUM(BJ110:BJ123)</f>
        <v>0</v>
      </c>
      <c r="BK109" s="38">
        <f t="shared" ref="BK109" si="574">SUM(BK110:BK123)</f>
        <v>0</v>
      </c>
      <c r="BL109" s="38">
        <f t="shared" ref="BL109" si="575">SUM(BL110:BL123)</f>
        <v>0</v>
      </c>
      <c r="BM109" s="38">
        <f t="shared" ref="BM109" si="576">SUM(BM110:BM123)</f>
        <v>77.368095531342064</v>
      </c>
      <c r="BN109" s="38">
        <f t="shared" ref="BN109" si="577">SUM(BN110:BN123)</f>
        <v>0</v>
      </c>
      <c r="BO109" s="38">
        <f t="shared" ref="BO109" si="578">SUM(BO110:BO123)</f>
        <v>0</v>
      </c>
      <c r="BP109" s="38">
        <f t="shared" ref="BP109" si="579">SUM(BP110:BP123)</f>
        <v>7.4503510833420696</v>
      </c>
      <c r="BQ109" s="38">
        <f t="shared" ref="BQ109" si="580">SUM(BQ110:BQ123)</f>
        <v>69.917744447999993</v>
      </c>
      <c r="BR109" s="38">
        <f t="shared" ref="BR109" si="581">SUM(BR110:BR123)</f>
        <v>77.368095531342064</v>
      </c>
      <c r="BS109" s="38">
        <f t="shared" ref="BS109" si="582">SUM(BS110:BS123)</f>
        <v>0</v>
      </c>
      <c r="BT109" s="38">
        <f t="shared" ref="BT109" si="583">SUM(BT110:BT123)</f>
        <v>0</v>
      </c>
      <c r="BU109" s="38">
        <f t="shared" ref="BU109" si="584">SUM(BU110:BU123)</f>
        <v>7.4503510833420696</v>
      </c>
      <c r="BV109" s="38">
        <f t="shared" ref="BV109" si="585">SUM(BV110:BV123)</f>
        <v>69.917744447999993</v>
      </c>
      <c r="BW109" s="38">
        <f t="shared" ref="BW109" si="586">SUM(BW110:BW123)</f>
        <v>57.643309351229526</v>
      </c>
      <c r="BX109" s="38">
        <f t="shared" ref="BX109" si="587">SUM(BX110:BX123)</f>
        <v>0</v>
      </c>
      <c r="BY109" s="38">
        <f t="shared" ref="BY109" si="588">SUM(BY110:BY123)</f>
        <v>0</v>
      </c>
      <c r="BZ109" s="38">
        <f t="shared" ref="BZ109" si="589">SUM(BZ110:BZ123)</f>
        <v>2.8359296712295299</v>
      </c>
      <c r="CA109" s="38">
        <f t="shared" ref="CA109" si="590">SUM(CA110:CA123)</f>
        <v>54.807379679999997</v>
      </c>
      <c r="CB109" s="38">
        <f t="shared" ref="CB109" si="591">SUM(CB110:CB123)</f>
        <v>57.643309351229526</v>
      </c>
      <c r="CC109" s="38">
        <f t="shared" ref="CC109" si="592">SUM(CC110:CC123)</f>
        <v>0</v>
      </c>
      <c r="CD109" s="38">
        <f t="shared" ref="CD109" si="593">SUM(CD110:CD123)</f>
        <v>0</v>
      </c>
      <c r="CE109" s="38">
        <f t="shared" ref="CE109" si="594">SUM(CE110:CE123)</f>
        <v>2.8359296712295299</v>
      </c>
      <c r="CF109" s="38">
        <f t="shared" ref="CF109" si="595">SUM(CF110:CF123)</f>
        <v>54.807379679999997</v>
      </c>
      <c r="CG109" s="38">
        <f t="shared" si="540"/>
        <v>171.47179723652596</v>
      </c>
      <c r="CH109" s="38">
        <f t="shared" ref="CH109" si="596">SUM(CH110:CH123)</f>
        <v>0</v>
      </c>
      <c r="CI109" s="38">
        <f t="shared" ref="CI109" si="597">SUM(CI110:CI123)</f>
        <v>0</v>
      </c>
      <c r="CJ109" s="38">
        <f t="shared" ref="CJ109" si="598">SUM(CJ110:CJ123)</f>
        <v>17.584455097176757</v>
      </c>
      <c r="CK109" s="38">
        <f t="shared" ref="CK109" si="599">SUM(CK110:CK123)</f>
        <v>153.8871221393492</v>
      </c>
      <c r="CL109" s="38">
        <f t="shared" si="541"/>
        <v>170.11848445152131</v>
      </c>
      <c r="CM109" s="38">
        <f t="shared" ref="CM109:CN109" si="600">SUM(CM110:CM123)</f>
        <v>0</v>
      </c>
      <c r="CN109" s="38">
        <f t="shared" si="600"/>
        <v>0</v>
      </c>
      <c r="CO109" s="38">
        <f t="shared" si="542"/>
        <v>45.102960217412338</v>
      </c>
      <c r="CP109" s="38">
        <f t="shared" si="543"/>
        <v>125.01552423410898</v>
      </c>
      <c r="CQ109" s="64" t="s">
        <v>152</v>
      </c>
    </row>
    <row r="110" spans="1:95" s="18" customFormat="1" ht="51.75" customHeight="1" x14ac:dyDescent="0.25">
      <c r="A110" s="49" t="s">
        <v>283</v>
      </c>
      <c r="B110" s="39" t="s">
        <v>217</v>
      </c>
      <c r="C110" s="64" t="s">
        <v>284</v>
      </c>
      <c r="D110" s="35" t="s">
        <v>159</v>
      </c>
      <c r="E110" s="35">
        <v>2021</v>
      </c>
      <c r="F110" s="35">
        <v>2021</v>
      </c>
      <c r="G110" s="35">
        <f t="shared" ref="G110:G119" si="601">F110</f>
        <v>2021</v>
      </c>
      <c r="H110" s="38" t="s">
        <v>152</v>
      </c>
      <c r="I110" s="38">
        <v>1.7599994999999999</v>
      </c>
      <c r="J110" s="45" t="s">
        <v>242</v>
      </c>
      <c r="K110" s="38" t="s">
        <v>152</v>
      </c>
      <c r="L110" s="38">
        <v>1.7599994999999999</v>
      </c>
      <c r="M110" s="45" t="s">
        <v>242</v>
      </c>
      <c r="N110" s="35" t="s">
        <v>152</v>
      </c>
      <c r="O110" s="29">
        <v>0</v>
      </c>
      <c r="P110" s="38" t="s">
        <v>152</v>
      </c>
      <c r="Q110" s="38" t="s">
        <v>152</v>
      </c>
      <c r="R110" s="38" t="str">
        <f>P110</f>
        <v>нд</v>
      </c>
      <c r="S110" s="38" t="str">
        <f>Q110</f>
        <v>нд</v>
      </c>
      <c r="T110" s="38">
        <v>2.0444161351319998</v>
      </c>
      <c r="U110" s="38">
        <f t="shared" si="544"/>
        <v>2.0444161351319998</v>
      </c>
      <c r="V110" s="38">
        <v>0</v>
      </c>
      <c r="W110" s="38">
        <v>2.0444161351319998</v>
      </c>
      <c r="X110" s="38">
        <f>U110-AD110-AN110</f>
        <v>2.0444161351319998</v>
      </c>
      <c r="Y110" s="38">
        <v>0</v>
      </c>
      <c r="Z110" s="38">
        <v>0</v>
      </c>
      <c r="AA110" s="38">
        <v>0</v>
      </c>
      <c r="AB110" s="38">
        <v>0</v>
      </c>
      <c r="AC110" s="38">
        <v>0</v>
      </c>
      <c r="AD110" s="38">
        <v>0</v>
      </c>
      <c r="AE110" s="38">
        <v>0</v>
      </c>
      <c r="AF110" s="38">
        <v>0</v>
      </c>
      <c r="AG110" s="38">
        <v>0</v>
      </c>
      <c r="AH110" s="38">
        <v>0</v>
      </c>
      <c r="AI110" s="43">
        <v>0</v>
      </c>
      <c r="AJ110" s="43">
        <v>0</v>
      </c>
      <c r="AK110" s="43">
        <v>0</v>
      </c>
      <c r="AL110" s="43">
        <v>0</v>
      </c>
      <c r="AM110" s="43">
        <v>0</v>
      </c>
      <c r="AN110" s="43">
        <v>0</v>
      </c>
      <c r="AO110" s="43">
        <v>0</v>
      </c>
      <c r="AP110" s="43">
        <v>0</v>
      </c>
      <c r="AQ110" s="43">
        <v>0</v>
      </c>
      <c r="AR110" s="43">
        <v>0</v>
      </c>
      <c r="AS110" s="43">
        <v>2.0444161351319998</v>
      </c>
      <c r="AT110" s="43">
        <v>0</v>
      </c>
      <c r="AU110" s="43">
        <v>0</v>
      </c>
      <c r="AV110" s="43">
        <v>2.0444161351319998</v>
      </c>
      <c r="AW110" s="43">
        <v>0</v>
      </c>
      <c r="AX110" s="38">
        <v>2.0444161351319998</v>
      </c>
      <c r="AY110" s="38">
        <v>0</v>
      </c>
      <c r="AZ110" s="38">
        <v>0</v>
      </c>
      <c r="BA110" s="38">
        <v>2.0444161351319998</v>
      </c>
      <c r="BB110" s="38">
        <v>0</v>
      </c>
      <c r="BC110" s="38">
        <f>BC111</f>
        <v>0</v>
      </c>
      <c r="BD110" s="38">
        <f>BD111</f>
        <v>0</v>
      </c>
      <c r="BE110" s="38">
        <f>BE111</f>
        <v>0</v>
      </c>
      <c r="BF110" s="38">
        <f>BF111</f>
        <v>0</v>
      </c>
      <c r="BG110" s="38">
        <f>BG111</f>
        <v>0</v>
      </c>
      <c r="BH110" s="38">
        <f>SUM(BH111:BH124)</f>
        <v>0</v>
      </c>
      <c r="BI110" s="38">
        <f>SUM(BI111:BI124)</f>
        <v>0</v>
      </c>
      <c r="BJ110" s="38">
        <f>SUM(BJ111:BJ124)</f>
        <v>0</v>
      </c>
      <c r="BK110" s="38">
        <f>SUM(BK111:BK124)</f>
        <v>0</v>
      </c>
      <c r="BL110" s="38">
        <f>SUM(BL111:BL124)</f>
        <v>0</v>
      </c>
      <c r="BM110" s="38">
        <f>BM111</f>
        <v>0</v>
      </c>
      <c r="BN110" s="38">
        <f t="shared" ref="BN110:BN115" si="602">BN111</f>
        <v>0</v>
      </c>
      <c r="BO110" s="38">
        <f t="shared" ref="BO110:BO115" si="603">BO111</f>
        <v>0</v>
      </c>
      <c r="BP110" s="38">
        <v>0</v>
      </c>
      <c r="BQ110" s="38">
        <f t="shared" ref="BQ110:BQ115" si="604">BQ111</f>
        <v>0</v>
      </c>
      <c r="BR110" s="38">
        <f>BR111</f>
        <v>0</v>
      </c>
      <c r="BS110" s="38">
        <f t="shared" ref="BS110:BT115" si="605">BS111</f>
        <v>0</v>
      </c>
      <c r="BT110" s="38">
        <f t="shared" si="605"/>
        <v>0</v>
      </c>
      <c r="BU110" s="38">
        <v>0</v>
      </c>
      <c r="BV110" s="38">
        <f t="shared" ref="BV110:BV115" si="606">BV111</f>
        <v>0</v>
      </c>
      <c r="BW110" s="38">
        <f t="shared" ref="BW110:BW115" si="607">BW111</f>
        <v>0</v>
      </c>
      <c r="BX110" s="38">
        <f t="shared" ref="BX110:BX115" si="608">BX111</f>
        <v>0</v>
      </c>
      <c r="BY110" s="38">
        <f t="shared" ref="BY110:BY115" si="609">BY111</f>
        <v>0</v>
      </c>
      <c r="BZ110" s="38">
        <f t="shared" ref="BZ110:BZ115" si="610">BZ111</f>
        <v>0</v>
      </c>
      <c r="CA110" s="38">
        <f t="shared" ref="CA110:CF115" si="611">CA111</f>
        <v>0</v>
      </c>
      <c r="CB110" s="38">
        <f t="shared" si="611"/>
        <v>0</v>
      </c>
      <c r="CC110" s="38">
        <f t="shared" si="611"/>
        <v>0</v>
      </c>
      <c r="CD110" s="38">
        <f t="shared" si="611"/>
        <v>0</v>
      </c>
      <c r="CE110" s="38">
        <f t="shared" si="611"/>
        <v>0</v>
      </c>
      <c r="CF110" s="38">
        <f t="shared" si="611"/>
        <v>0</v>
      </c>
      <c r="CG110" s="38">
        <f t="shared" si="540"/>
        <v>2.0444161351319998</v>
      </c>
      <c r="CH110" s="38">
        <v>0</v>
      </c>
      <c r="CI110" s="38">
        <v>0</v>
      </c>
      <c r="CJ110" s="38">
        <v>2.0444161351319998</v>
      </c>
      <c r="CK110" s="38">
        <v>0</v>
      </c>
      <c r="CL110" s="38">
        <f t="shared" si="541"/>
        <v>2.0444161351319998</v>
      </c>
      <c r="CM110" s="38">
        <v>0</v>
      </c>
      <c r="CN110" s="38">
        <v>0</v>
      </c>
      <c r="CO110" s="38">
        <f t="shared" si="542"/>
        <v>2.0444161351319998</v>
      </c>
      <c r="CP110" s="38">
        <f t="shared" si="543"/>
        <v>0</v>
      </c>
      <c r="CQ110" s="39"/>
    </row>
    <row r="111" spans="1:95" s="18" customFormat="1" ht="67.5" customHeight="1" x14ac:dyDescent="0.25">
      <c r="A111" s="49" t="s">
        <v>153</v>
      </c>
      <c r="B111" s="39" t="s">
        <v>218</v>
      </c>
      <c r="C111" s="64" t="s">
        <v>264</v>
      </c>
      <c r="D111" s="35" t="s">
        <v>159</v>
      </c>
      <c r="E111" s="35">
        <v>2021</v>
      </c>
      <c r="F111" s="35">
        <v>2021</v>
      </c>
      <c r="G111" s="35">
        <f t="shared" si="601"/>
        <v>2021</v>
      </c>
      <c r="H111" s="38" t="s">
        <v>152</v>
      </c>
      <c r="I111" s="38">
        <v>0.25000000379999998</v>
      </c>
      <c r="J111" s="45" t="s">
        <v>331</v>
      </c>
      <c r="K111" s="38" t="s">
        <v>152</v>
      </c>
      <c r="L111" s="38">
        <v>0.25000000379999998</v>
      </c>
      <c r="M111" s="45" t="s">
        <v>331</v>
      </c>
      <c r="N111" s="35" t="s">
        <v>152</v>
      </c>
      <c r="O111" s="29">
        <v>0</v>
      </c>
      <c r="P111" s="38" t="s">
        <v>152</v>
      </c>
      <c r="Q111" s="38" t="s">
        <v>152</v>
      </c>
      <c r="R111" s="38" t="str">
        <f t="shared" ref="R111:R119" si="612">P111</f>
        <v>нд</v>
      </c>
      <c r="S111" s="38" t="str">
        <f t="shared" ref="S111:S119" si="613">Q111</f>
        <v>нд</v>
      </c>
      <c r="T111" s="38">
        <v>0.29040010610899702</v>
      </c>
      <c r="U111" s="38">
        <f t="shared" si="544"/>
        <v>0.29040010610899702</v>
      </c>
      <c r="V111" s="38">
        <v>0</v>
      </c>
      <c r="W111" s="38">
        <v>0.29040010610899702</v>
      </c>
      <c r="X111" s="38">
        <f>U111-AD111-AN111</f>
        <v>0.29040010610899702</v>
      </c>
      <c r="Y111" s="38">
        <v>0</v>
      </c>
      <c r="Z111" s="38">
        <v>0</v>
      </c>
      <c r="AA111" s="38">
        <v>0</v>
      </c>
      <c r="AB111" s="38">
        <v>0</v>
      </c>
      <c r="AC111" s="38">
        <v>0</v>
      </c>
      <c r="AD111" s="38">
        <v>0</v>
      </c>
      <c r="AE111" s="38">
        <v>0</v>
      </c>
      <c r="AF111" s="38">
        <v>0</v>
      </c>
      <c r="AG111" s="38">
        <v>0</v>
      </c>
      <c r="AH111" s="38">
        <v>0</v>
      </c>
      <c r="AI111" s="43">
        <v>0</v>
      </c>
      <c r="AJ111" s="43">
        <v>0</v>
      </c>
      <c r="AK111" s="43">
        <v>0</v>
      </c>
      <c r="AL111" s="43">
        <v>0</v>
      </c>
      <c r="AM111" s="43">
        <v>0</v>
      </c>
      <c r="AN111" s="43">
        <v>0</v>
      </c>
      <c r="AO111" s="43">
        <v>0</v>
      </c>
      <c r="AP111" s="43">
        <v>0</v>
      </c>
      <c r="AQ111" s="43">
        <v>0</v>
      </c>
      <c r="AR111" s="43">
        <v>0</v>
      </c>
      <c r="AS111" s="43">
        <v>0.29040010610899702</v>
      </c>
      <c r="AT111" s="43">
        <v>0</v>
      </c>
      <c r="AU111" s="43">
        <v>0</v>
      </c>
      <c r="AV111" s="43">
        <v>0.29040010610899702</v>
      </c>
      <c r="AW111" s="43">
        <v>0</v>
      </c>
      <c r="AX111" s="38">
        <v>0.29040010610899702</v>
      </c>
      <c r="AY111" s="38">
        <v>0</v>
      </c>
      <c r="AZ111" s="38">
        <v>0</v>
      </c>
      <c r="BA111" s="38">
        <v>0</v>
      </c>
      <c r="BB111" s="38">
        <v>0.29040010610899702</v>
      </c>
      <c r="BC111" s="38">
        <v>0</v>
      </c>
      <c r="BD111" s="38">
        <f t="shared" ref="BD111:BE114" si="614">BD112</f>
        <v>0</v>
      </c>
      <c r="BE111" s="38">
        <f t="shared" si="614"/>
        <v>0</v>
      </c>
      <c r="BF111" s="38">
        <v>0</v>
      </c>
      <c r="BG111" s="38">
        <f>BG112</f>
        <v>0</v>
      </c>
      <c r="BH111" s="38">
        <f>SUM(BH112:BH124)</f>
        <v>0</v>
      </c>
      <c r="BI111" s="38">
        <f>SUM(BI112:BI124)</f>
        <v>0</v>
      </c>
      <c r="BJ111" s="38">
        <f>SUM(BJ112:BJ124)</f>
        <v>0</v>
      </c>
      <c r="BK111" s="38">
        <f>SUM(BK112:BK124)</f>
        <v>0</v>
      </c>
      <c r="BL111" s="38">
        <f>SUM(BL112:BL124)</f>
        <v>0</v>
      </c>
      <c r="BM111" s="38">
        <f>BM112</f>
        <v>0</v>
      </c>
      <c r="BN111" s="38">
        <f t="shared" si="602"/>
        <v>0</v>
      </c>
      <c r="BO111" s="38">
        <f t="shared" si="603"/>
        <v>0</v>
      </c>
      <c r="BP111" s="38">
        <v>0</v>
      </c>
      <c r="BQ111" s="38">
        <f t="shared" si="604"/>
        <v>0</v>
      </c>
      <c r="BR111" s="38">
        <f>BR112</f>
        <v>0</v>
      </c>
      <c r="BS111" s="38">
        <f t="shared" si="605"/>
        <v>0</v>
      </c>
      <c r="BT111" s="38">
        <f t="shared" si="605"/>
        <v>0</v>
      </c>
      <c r="BU111" s="38">
        <v>0</v>
      </c>
      <c r="BV111" s="38">
        <f t="shared" si="606"/>
        <v>0</v>
      </c>
      <c r="BW111" s="38">
        <f t="shared" si="607"/>
        <v>0</v>
      </c>
      <c r="BX111" s="38">
        <f t="shared" si="608"/>
        <v>0</v>
      </c>
      <c r="BY111" s="38">
        <f t="shared" si="609"/>
        <v>0</v>
      </c>
      <c r="BZ111" s="38">
        <f t="shared" si="610"/>
        <v>0</v>
      </c>
      <c r="CA111" s="38">
        <f t="shared" si="611"/>
        <v>0</v>
      </c>
      <c r="CB111" s="38">
        <f t="shared" si="611"/>
        <v>0</v>
      </c>
      <c r="CC111" s="38">
        <f t="shared" si="611"/>
        <v>0</v>
      </c>
      <c r="CD111" s="38">
        <f t="shared" si="611"/>
        <v>0</v>
      </c>
      <c r="CE111" s="38">
        <f t="shared" si="611"/>
        <v>0</v>
      </c>
      <c r="CF111" s="38">
        <f t="shared" si="611"/>
        <v>0</v>
      </c>
      <c r="CG111" s="38">
        <f t="shared" si="540"/>
        <v>0.29040010610899702</v>
      </c>
      <c r="CH111" s="38">
        <v>0</v>
      </c>
      <c r="CI111" s="38">
        <v>0</v>
      </c>
      <c r="CJ111" s="38">
        <v>0.29040010610899702</v>
      </c>
      <c r="CK111" s="38">
        <v>0</v>
      </c>
      <c r="CL111" s="38">
        <f t="shared" si="541"/>
        <v>0.29040010610899702</v>
      </c>
      <c r="CM111" s="38">
        <v>0</v>
      </c>
      <c r="CN111" s="38">
        <v>0</v>
      </c>
      <c r="CO111" s="38">
        <f t="shared" si="542"/>
        <v>0</v>
      </c>
      <c r="CP111" s="38">
        <f t="shared" si="543"/>
        <v>0.29040010610899702</v>
      </c>
      <c r="CQ111" s="39"/>
    </row>
    <row r="112" spans="1:95" s="18" customFormat="1" ht="74.25" customHeight="1" x14ac:dyDescent="0.25">
      <c r="A112" s="49" t="s">
        <v>158</v>
      </c>
      <c r="B112" s="39" t="s">
        <v>219</v>
      </c>
      <c r="C112" s="64" t="s">
        <v>265</v>
      </c>
      <c r="D112" s="35" t="s">
        <v>159</v>
      </c>
      <c r="E112" s="35">
        <v>2021</v>
      </c>
      <c r="F112" s="35">
        <v>2021</v>
      </c>
      <c r="G112" s="35">
        <f t="shared" si="601"/>
        <v>2021</v>
      </c>
      <c r="H112" s="38" t="s">
        <v>152</v>
      </c>
      <c r="I112" s="38">
        <v>0.30401756000000002</v>
      </c>
      <c r="J112" s="45" t="s">
        <v>332</v>
      </c>
      <c r="K112" s="38" t="s">
        <v>152</v>
      </c>
      <c r="L112" s="38">
        <v>0.30401756000000002</v>
      </c>
      <c r="M112" s="45" t="s">
        <v>332</v>
      </c>
      <c r="N112" s="35" t="s">
        <v>152</v>
      </c>
      <c r="O112" s="29">
        <v>0</v>
      </c>
      <c r="P112" s="38" t="s">
        <v>152</v>
      </c>
      <c r="Q112" s="38" t="s">
        <v>152</v>
      </c>
      <c r="R112" s="38" t="str">
        <f t="shared" si="612"/>
        <v>нд</v>
      </c>
      <c r="S112" s="38" t="str">
        <f t="shared" si="613"/>
        <v>нд</v>
      </c>
      <c r="T112" s="38">
        <v>0.35314692136415998</v>
      </c>
      <c r="U112" s="38">
        <f t="shared" si="544"/>
        <v>0.35314692136415998</v>
      </c>
      <c r="V112" s="38">
        <v>0</v>
      </c>
      <c r="W112" s="38">
        <v>0.35314692136415998</v>
      </c>
      <c r="X112" s="38">
        <f>U112-AD112-AN112</f>
        <v>0.35314692136415998</v>
      </c>
      <c r="Y112" s="38">
        <v>0</v>
      </c>
      <c r="Z112" s="38">
        <v>0</v>
      </c>
      <c r="AA112" s="38">
        <v>0</v>
      </c>
      <c r="AB112" s="38">
        <v>0</v>
      </c>
      <c r="AC112" s="38">
        <v>0</v>
      </c>
      <c r="AD112" s="38">
        <v>0</v>
      </c>
      <c r="AE112" s="38">
        <v>0</v>
      </c>
      <c r="AF112" s="38">
        <v>0</v>
      </c>
      <c r="AG112" s="38">
        <v>0</v>
      </c>
      <c r="AH112" s="38">
        <v>0</v>
      </c>
      <c r="AI112" s="43">
        <v>0</v>
      </c>
      <c r="AJ112" s="43">
        <v>0</v>
      </c>
      <c r="AK112" s="43">
        <v>0</v>
      </c>
      <c r="AL112" s="43">
        <v>0</v>
      </c>
      <c r="AM112" s="43">
        <v>0</v>
      </c>
      <c r="AN112" s="43">
        <v>0</v>
      </c>
      <c r="AO112" s="43">
        <v>0</v>
      </c>
      <c r="AP112" s="43">
        <v>0</v>
      </c>
      <c r="AQ112" s="43">
        <v>0</v>
      </c>
      <c r="AR112" s="43">
        <v>0</v>
      </c>
      <c r="AS112" s="43">
        <f>AV112</f>
        <v>0.35336692136415998</v>
      </c>
      <c r="AT112" s="43">
        <v>0</v>
      </c>
      <c r="AU112" s="43">
        <v>0</v>
      </c>
      <c r="AV112" s="43">
        <v>0.35336692136415998</v>
      </c>
      <c r="AW112" s="43">
        <v>0</v>
      </c>
      <c r="AX112" s="38">
        <v>0.35314692136415998</v>
      </c>
      <c r="AY112" s="38">
        <v>0</v>
      </c>
      <c r="AZ112" s="38">
        <v>0</v>
      </c>
      <c r="BA112" s="38">
        <v>0.35314692136415998</v>
      </c>
      <c r="BB112" s="38">
        <v>0</v>
      </c>
      <c r="BC112" s="38">
        <v>0</v>
      </c>
      <c r="BD112" s="38">
        <f t="shared" si="614"/>
        <v>0</v>
      </c>
      <c r="BE112" s="38">
        <f t="shared" si="614"/>
        <v>0</v>
      </c>
      <c r="BF112" s="38">
        <v>0</v>
      </c>
      <c r="BG112" s="38">
        <f>BG113</f>
        <v>0</v>
      </c>
      <c r="BH112" s="38">
        <f t="shared" ref="BH112:BH121" si="615">SUM(BH113:BH124)</f>
        <v>0</v>
      </c>
      <c r="BI112" s="38">
        <f t="shared" ref="BI112:BI121" si="616">SUM(BI113:BI124)</f>
        <v>0</v>
      </c>
      <c r="BJ112" s="38">
        <f t="shared" ref="BJ112:BJ121" si="617">SUM(BJ113:BJ124)</f>
        <v>0</v>
      </c>
      <c r="BK112" s="38">
        <f t="shared" ref="BK112:BK121" si="618">SUM(BK113:BK124)</f>
        <v>0</v>
      </c>
      <c r="BL112" s="38">
        <f t="shared" ref="BL112:BL121" si="619">SUM(BL113:BL124)</f>
        <v>0</v>
      </c>
      <c r="BM112" s="38">
        <f>BM113</f>
        <v>0</v>
      </c>
      <c r="BN112" s="38">
        <f t="shared" si="602"/>
        <v>0</v>
      </c>
      <c r="BO112" s="38">
        <f t="shared" si="603"/>
        <v>0</v>
      </c>
      <c r="BP112" s="38">
        <v>0</v>
      </c>
      <c r="BQ112" s="38">
        <f t="shared" si="604"/>
        <v>0</v>
      </c>
      <c r="BR112" s="38">
        <f>BR113</f>
        <v>0</v>
      </c>
      <c r="BS112" s="38">
        <f t="shared" si="605"/>
        <v>0</v>
      </c>
      <c r="BT112" s="38">
        <f t="shared" si="605"/>
        <v>0</v>
      </c>
      <c r="BU112" s="38">
        <v>0</v>
      </c>
      <c r="BV112" s="38">
        <f t="shared" si="606"/>
        <v>0</v>
      </c>
      <c r="BW112" s="38">
        <f t="shared" si="607"/>
        <v>0</v>
      </c>
      <c r="BX112" s="38">
        <f t="shared" si="608"/>
        <v>0</v>
      </c>
      <c r="BY112" s="38">
        <f t="shared" si="609"/>
        <v>0</v>
      </c>
      <c r="BZ112" s="38">
        <f t="shared" si="610"/>
        <v>0</v>
      </c>
      <c r="CA112" s="38">
        <f t="shared" si="611"/>
        <v>0</v>
      </c>
      <c r="CB112" s="38">
        <f t="shared" si="611"/>
        <v>0</v>
      </c>
      <c r="CC112" s="38">
        <f t="shared" si="611"/>
        <v>0</v>
      </c>
      <c r="CD112" s="38">
        <f t="shared" si="611"/>
        <v>0</v>
      </c>
      <c r="CE112" s="38">
        <f t="shared" si="611"/>
        <v>0</v>
      </c>
      <c r="CF112" s="38">
        <f t="shared" si="611"/>
        <v>0</v>
      </c>
      <c r="CG112" s="38">
        <f t="shared" si="540"/>
        <v>0.35336692136415998</v>
      </c>
      <c r="CH112" s="38">
        <v>0</v>
      </c>
      <c r="CI112" s="38">
        <v>0</v>
      </c>
      <c r="CJ112" s="38">
        <v>0.35314692136415998</v>
      </c>
      <c r="CK112" s="38">
        <v>0</v>
      </c>
      <c r="CL112" s="38">
        <f t="shared" si="541"/>
        <v>0.35314692136415998</v>
      </c>
      <c r="CM112" s="38">
        <v>0</v>
      </c>
      <c r="CN112" s="38">
        <v>0</v>
      </c>
      <c r="CO112" s="38">
        <f t="shared" si="542"/>
        <v>0.35314692136415998</v>
      </c>
      <c r="CP112" s="38">
        <f t="shared" si="543"/>
        <v>0</v>
      </c>
      <c r="CQ112" s="39"/>
    </row>
    <row r="113" spans="1:95" s="18" customFormat="1" ht="44.25" customHeight="1" x14ac:dyDescent="0.25">
      <c r="A113" s="49" t="s">
        <v>162</v>
      </c>
      <c r="B113" s="39" t="s">
        <v>220</v>
      </c>
      <c r="C113" s="64" t="s">
        <v>266</v>
      </c>
      <c r="D113" s="35" t="s">
        <v>159</v>
      </c>
      <c r="E113" s="35">
        <v>2021</v>
      </c>
      <c r="F113" s="35">
        <v>2021</v>
      </c>
      <c r="G113" s="35">
        <f t="shared" si="601"/>
        <v>2021</v>
      </c>
      <c r="H113" s="38" t="s">
        <v>152</v>
      </c>
      <c r="I113" s="38">
        <v>0.16754144223930442</v>
      </c>
      <c r="J113" s="45" t="s">
        <v>196</v>
      </c>
      <c r="K113" s="38" t="s">
        <v>152</v>
      </c>
      <c r="L113" s="38">
        <f>I113</f>
        <v>0.16754144223930442</v>
      </c>
      <c r="M113" s="45" t="s">
        <v>196</v>
      </c>
      <c r="N113" s="35" t="s">
        <v>152</v>
      </c>
      <c r="O113" s="29">
        <v>0</v>
      </c>
      <c r="P113" s="38" t="s">
        <v>152</v>
      </c>
      <c r="Q113" s="38" t="s">
        <v>152</v>
      </c>
      <c r="R113" s="38" t="str">
        <f t="shared" si="612"/>
        <v>нд</v>
      </c>
      <c r="S113" s="38" t="str">
        <f t="shared" si="613"/>
        <v>нд</v>
      </c>
      <c r="T113" s="38">
        <v>0.191372604</v>
      </c>
      <c r="U113" s="38">
        <f t="shared" si="544"/>
        <v>0.191372604</v>
      </c>
      <c r="V113" s="38">
        <v>0</v>
      </c>
      <c r="W113" s="38">
        <v>0.191372604</v>
      </c>
      <c r="X113" s="38">
        <f>U113-AD113-AN113</f>
        <v>0.191372604</v>
      </c>
      <c r="Y113" s="38">
        <v>0</v>
      </c>
      <c r="Z113" s="38">
        <v>0</v>
      </c>
      <c r="AA113" s="38">
        <v>0</v>
      </c>
      <c r="AB113" s="38">
        <v>0</v>
      </c>
      <c r="AC113" s="38">
        <v>0</v>
      </c>
      <c r="AD113" s="38">
        <v>0</v>
      </c>
      <c r="AE113" s="38">
        <v>0</v>
      </c>
      <c r="AF113" s="38">
        <v>0</v>
      </c>
      <c r="AG113" s="38">
        <v>0</v>
      </c>
      <c r="AH113" s="38">
        <v>0</v>
      </c>
      <c r="AI113" s="43">
        <v>0</v>
      </c>
      <c r="AJ113" s="43">
        <v>0</v>
      </c>
      <c r="AK113" s="43">
        <v>0</v>
      </c>
      <c r="AL113" s="43">
        <v>0</v>
      </c>
      <c r="AM113" s="43">
        <v>0</v>
      </c>
      <c r="AN113" s="43">
        <v>0</v>
      </c>
      <c r="AO113" s="43">
        <v>0</v>
      </c>
      <c r="AP113" s="43">
        <v>0</v>
      </c>
      <c r="AQ113" s="43">
        <v>0</v>
      </c>
      <c r="AR113" s="43">
        <v>0</v>
      </c>
      <c r="AS113" s="43">
        <v>0.191372604</v>
      </c>
      <c r="AT113" s="43">
        <v>0</v>
      </c>
      <c r="AU113" s="43">
        <v>0</v>
      </c>
      <c r="AV113" s="43">
        <v>0.191372604</v>
      </c>
      <c r="AW113" s="43">
        <v>0</v>
      </c>
      <c r="AX113" s="38">
        <f>BA113</f>
        <v>0.19137259834457518</v>
      </c>
      <c r="AY113" s="38">
        <v>0</v>
      </c>
      <c r="AZ113" s="38">
        <v>0</v>
      </c>
      <c r="BA113" s="38">
        <v>0.19137259834457518</v>
      </c>
      <c r="BB113" s="38">
        <v>0</v>
      </c>
      <c r="BC113" s="38">
        <v>0</v>
      </c>
      <c r="BD113" s="38">
        <f t="shared" si="614"/>
        <v>0</v>
      </c>
      <c r="BE113" s="38">
        <f t="shared" si="614"/>
        <v>0</v>
      </c>
      <c r="BF113" s="38">
        <v>0</v>
      </c>
      <c r="BG113" s="38">
        <f>BG114</f>
        <v>0</v>
      </c>
      <c r="BH113" s="38">
        <f t="shared" si="615"/>
        <v>0</v>
      </c>
      <c r="BI113" s="38">
        <f t="shared" si="616"/>
        <v>0</v>
      </c>
      <c r="BJ113" s="38">
        <f t="shared" si="617"/>
        <v>0</v>
      </c>
      <c r="BK113" s="38">
        <f t="shared" si="618"/>
        <v>0</v>
      </c>
      <c r="BL113" s="38">
        <f t="shared" si="619"/>
        <v>0</v>
      </c>
      <c r="BM113" s="38">
        <f>BM114</f>
        <v>0</v>
      </c>
      <c r="BN113" s="38">
        <f t="shared" si="602"/>
        <v>0</v>
      </c>
      <c r="BO113" s="38">
        <f t="shared" si="603"/>
        <v>0</v>
      </c>
      <c r="BP113" s="38">
        <v>0</v>
      </c>
      <c r="BQ113" s="38">
        <f t="shared" si="604"/>
        <v>0</v>
      </c>
      <c r="BR113" s="38">
        <f>BR114</f>
        <v>0</v>
      </c>
      <c r="BS113" s="38">
        <f t="shared" si="605"/>
        <v>0</v>
      </c>
      <c r="BT113" s="38">
        <f t="shared" si="605"/>
        <v>0</v>
      </c>
      <c r="BU113" s="38">
        <v>0</v>
      </c>
      <c r="BV113" s="38">
        <f t="shared" si="606"/>
        <v>0</v>
      </c>
      <c r="BW113" s="38">
        <f t="shared" si="607"/>
        <v>0</v>
      </c>
      <c r="BX113" s="38">
        <f t="shared" si="608"/>
        <v>0</v>
      </c>
      <c r="BY113" s="38">
        <f t="shared" si="609"/>
        <v>0</v>
      </c>
      <c r="BZ113" s="38">
        <f t="shared" si="610"/>
        <v>0</v>
      </c>
      <c r="CA113" s="38">
        <f t="shared" si="611"/>
        <v>0</v>
      </c>
      <c r="CB113" s="38">
        <f t="shared" si="611"/>
        <v>0</v>
      </c>
      <c r="CC113" s="38">
        <f t="shared" si="611"/>
        <v>0</v>
      </c>
      <c r="CD113" s="38">
        <f t="shared" si="611"/>
        <v>0</v>
      </c>
      <c r="CE113" s="38">
        <f t="shared" si="611"/>
        <v>0</v>
      </c>
      <c r="CF113" s="38">
        <f t="shared" si="611"/>
        <v>0</v>
      </c>
      <c r="CG113" s="38">
        <f t="shared" si="540"/>
        <v>0.191372604</v>
      </c>
      <c r="CH113" s="38">
        <v>0</v>
      </c>
      <c r="CI113" s="38">
        <v>0</v>
      </c>
      <c r="CJ113" s="38">
        <v>0.191372604</v>
      </c>
      <c r="CK113" s="38">
        <v>0</v>
      </c>
      <c r="CL113" s="38">
        <f t="shared" si="541"/>
        <v>0.19137259834457518</v>
      </c>
      <c r="CM113" s="38">
        <v>0</v>
      </c>
      <c r="CN113" s="38">
        <v>0</v>
      </c>
      <c r="CO113" s="38">
        <f t="shared" si="542"/>
        <v>0.19137259834457518</v>
      </c>
      <c r="CP113" s="38">
        <f t="shared" si="543"/>
        <v>0</v>
      </c>
      <c r="CQ113" s="39"/>
    </row>
    <row r="114" spans="1:95" s="18" customFormat="1" ht="31.5" x14ac:dyDescent="0.25">
      <c r="A114" s="49" t="s">
        <v>169</v>
      </c>
      <c r="B114" s="39" t="s">
        <v>221</v>
      </c>
      <c r="C114" s="64" t="s">
        <v>267</v>
      </c>
      <c r="D114" s="35" t="s">
        <v>159</v>
      </c>
      <c r="E114" s="35">
        <v>2021</v>
      </c>
      <c r="F114" s="35">
        <v>2021</v>
      </c>
      <c r="G114" s="35">
        <f t="shared" si="601"/>
        <v>2021</v>
      </c>
      <c r="H114" s="38" t="s">
        <v>152</v>
      </c>
      <c r="I114" s="38">
        <v>3.8685714285714279</v>
      </c>
      <c r="J114" s="45" t="s">
        <v>196</v>
      </c>
      <c r="K114" s="38" t="s">
        <v>152</v>
      </c>
      <c r="L114" s="38">
        <f>I114</f>
        <v>3.8685714285714279</v>
      </c>
      <c r="M114" s="45" t="s">
        <v>196</v>
      </c>
      <c r="N114" s="35" t="s">
        <v>152</v>
      </c>
      <c r="O114" s="29">
        <v>0</v>
      </c>
      <c r="P114" s="38" t="s">
        <v>152</v>
      </c>
      <c r="Q114" s="38" t="s">
        <v>152</v>
      </c>
      <c r="R114" s="38" t="str">
        <f t="shared" si="612"/>
        <v>нд</v>
      </c>
      <c r="S114" s="38" t="str">
        <f t="shared" si="613"/>
        <v>нд</v>
      </c>
      <c r="T114" s="38">
        <v>4.4188385759999997</v>
      </c>
      <c r="U114" s="38">
        <f t="shared" si="544"/>
        <v>4.4188385759999997</v>
      </c>
      <c r="V114" s="38">
        <v>0</v>
      </c>
      <c r="W114" s="38">
        <v>4.4188385759999997</v>
      </c>
      <c r="X114" s="38">
        <f>U114-AD114-AN114</f>
        <v>4.4188385759999997</v>
      </c>
      <c r="Y114" s="38">
        <v>0</v>
      </c>
      <c r="Z114" s="38">
        <v>0</v>
      </c>
      <c r="AA114" s="38">
        <v>0</v>
      </c>
      <c r="AB114" s="38">
        <v>0</v>
      </c>
      <c r="AC114" s="38">
        <v>0</v>
      </c>
      <c r="AD114" s="38">
        <v>0</v>
      </c>
      <c r="AE114" s="38">
        <v>0</v>
      </c>
      <c r="AF114" s="38">
        <v>0</v>
      </c>
      <c r="AG114" s="38">
        <v>0</v>
      </c>
      <c r="AH114" s="38">
        <v>0</v>
      </c>
      <c r="AI114" s="43">
        <v>0</v>
      </c>
      <c r="AJ114" s="43">
        <v>0</v>
      </c>
      <c r="AK114" s="43">
        <v>0</v>
      </c>
      <c r="AL114" s="43">
        <v>0</v>
      </c>
      <c r="AM114" s="43">
        <v>0</v>
      </c>
      <c r="AN114" s="43">
        <v>0</v>
      </c>
      <c r="AO114" s="43">
        <v>0</v>
      </c>
      <c r="AP114" s="43">
        <v>0</v>
      </c>
      <c r="AQ114" s="43">
        <v>0</v>
      </c>
      <c r="AR114" s="43">
        <v>0</v>
      </c>
      <c r="AS114" s="43">
        <v>4.4188385759999997</v>
      </c>
      <c r="AT114" s="43">
        <v>0</v>
      </c>
      <c r="AU114" s="43">
        <v>0</v>
      </c>
      <c r="AV114" s="43">
        <v>4.4188385759999997</v>
      </c>
      <c r="AW114" s="43">
        <v>0</v>
      </c>
      <c r="AX114" s="38">
        <v>4.4188385759999997</v>
      </c>
      <c r="AY114" s="38">
        <v>0</v>
      </c>
      <c r="AZ114" s="38">
        <v>0</v>
      </c>
      <c r="BA114" s="38">
        <v>4.4188385759999997</v>
      </c>
      <c r="BB114" s="38">
        <v>0</v>
      </c>
      <c r="BC114" s="38">
        <v>0</v>
      </c>
      <c r="BD114" s="38">
        <f t="shared" si="614"/>
        <v>0</v>
      </c>
      <c r="BE114" s="38">
        <f t="shared" si="614"/>
        <v>0</v>
      </c>
      <c r="BF114" s="38">
        <v>0</v>
      </c>
      <c r="BG114" s="38">
        <f>BG115</f>
        <v>0</v>
      </c>
      <c r="BH114" s="38">
        <f t="shared" si="615"/>
        <v>0</v>
      </c>
      <c r="BI114" s="38">
        <f t="shared" si="616"/>
        <v>0</v>
      </c>
      <c r="BJ114" s="38">
        <f t="shared" si="617"/>
        <v>0</v>
      </c>
      <c r="BK114" s="38">
        <f t="shared" si="618"/>
        <v>0</v>
      </c>
      <c r="BL114" s="38">
        <f t="shared" si="619"/>
        <v>0</v>
      </c>
      <c r="BM114" s="38">
        <f>BM115</f>
        <v>0</v>
      </c>
      <c r="BN114" s="38">
        <f t="shared" si="602"/>
        <v>0</v>
      </c>
      <c r="BO114" s="38">
        <f t="shared" si="603"/>
        <v>0</v>
      </c>
      <c r="BP114" s="38">
        <v>0</v>
      </c>
      <c r="BQ114" s="38">
        <f t="shared" si="604"/>
        <v>0</v>
      </c>
      <c r="BR114" s="38">
        <f>BR115</f>
        <v>0</v>
      </c>
      <c r="BS114" s="38">
        <f t="shared" si="605"/>
        <v>0</v>
      </c>
      <c r="BT114" s="38">
        <f t="shared" si="605"/>
        <v>0</v>
      </c>
      <c r="BU114" s="38">
        <v>0</v>
      </c>
      <c r="BV114" s="38">
        <f t="shared" si="606"/>
        <v>0</v>
      </c>
      <c r="BW114" s="38">
        <f t="shared" si="607"/>
        <v>0</v>
      </c>
      <c r="BX114" s="38">
        <f t="shared" si="608"/>
        <v>0</v>
      </c>
      <c r="BY114" s="38">
        <f t="shared" si="609"/>
        <v>0</v>
      </c>
      <c r="BZ114" s="38">
        <f t="shared" si="610"/>
        <v>0</v>
      </c>
      <c r="CA114" s="38">
        <f t="shared" si="611"/>
        <v>0</v>
      </c>
      <c r="CB114" s="38">
        <f t="shared" si="611"/>
        <v>0</v>
      </c>
      <c r="CC114" s="38">
        <f t="shared" si="611"/>
        <v>0</v>
      </c>
      <c r="CD114" s="38">
        <f t="shared" si="611"/>
        <v>0</v>
      </c>
      <c r="CE114" s="38">
        <f t="shared" si="611"/>
        <v>0</v>
      </c>
      <c r="CF114" s="38">
        <f t="shared" si="611"/>
        <v>0</v>
      </c>
      <c r="CG114" s="38">
        <f t="shared" si="540"/>
        <v>4.4188385759999997</v>
      </c>
      <c r="CH114" s="38">
        <v>0</v>
      </c>
      <c r="CI114" s="38">
        <v>0</v>
      </c>
      <c r="CJ114" s="38">
        <v>4.4188385759999997</v>
      </c>
      <c r="CK114" s="38">
        <v>0</v>
      </c>
      <c r="CL114" s="38">
        <f t="shared" si="541"/>
        <v>4.4188385759999997</v>
      </c>
      <c r="CM114" s="38">
        <v>0</v>
      </c>
      <c r="CN114" s="38">
        <v>0</v>
      </c>
      <c r="CO114" s="38">
        <f t="shared" si="542"/>
        <v>4.4188385759999997</v>
      </c>
      <c r="CP114" s="38">
        <f t="shared" si="543"/>
        <v>0</v>
      </c>
      <c r="CQ114" s="39"/>
    </row>
    <row r="115" spans="1:95" s="18" customFormat="1" ht="31.5" x14ac:dyDescent="0.25">
      <c r="A115" s="49" t="s">
        <v>170</v>
      </c>
      <c r="B115" s="39" t="s">
        <v>285</v>
      </c>
      <c r="C115" s="64" t="s">
        <v>286</v>
      </c>
      <c r="D115" s="35" t="s">
        <v>159</v>
      </c>
      <c r="E115" s="35">
        <v>2020</v>
      </c>
      <c r="F115" s="35">
        <v>2020</v>
      </c>
      <c r="G115" s="35">
        <v>2022</v>
      </c>
      <c r="H115" s="38" t="s">
        <v>152</v>
      </c>
      <c r="I115" s="38">
        <v>1.2209000000000001</v>
      </c>
      <c r="J115" s="45" t="s">
        <v>196</v>
      </c>
      <c r="K115" s="38" t="s">
        <v>152</v>
      </c>
      <c r="L115" s="38">
        <v>1.2209000000000001</v>
      </c>
      <c r="M115" s="45" t="s">
        <v>196</v>
      </c>
      <c r="N115" s="35" t="s">
        <v>152</v>
      </c>
      <c r="O115" s="29">
        <v>0</v>
      </c>
      <c r="P115" s="38" t="s">
        <v>152</v>
      </c>
      <c r="Q115" s="38" t="s">
        <v>152</v>
      </c>
      <c r="R115" s="38" t="str">
        <f t="shared" si="612"/>
        <v>нд</v>
      </c>
      <c r="S115" s="38" t="str">
        <f t="shared" si="613"/>
        <v>нд</v>
      </c>
      <c r="T115" s="38">
        <v>1.28199801134922</v>
      </c>
      <c r="U115" s="38">
        <v>0</v>
      </c>
      <c r="V115" s="38">
        <v>0</v>
      </c>
      <c r="W115" s="38">
        <v>0</v>
      </c>
      <c r="X115" s="38">
        <v>0</v>
      </c>
      <c r="Y115" s="38">
        <v>0</v>
      </c>
      <c r="Z115" s="38">
        <v>0</v>
      </c>
      <c r="AA115" s="38">
        <v>0</v>
      </c>
      <c r="AB115" s="38">
        <v>0</v>
      </c>
      <c r="AC115" s="38">
        <v>0</v>
      </c>
      <c r="AD115" s="38">
        <v>0</v>
      </c>
      <c r="AE115" s="38">
        <v>0</v>
      </c>
      <c r="AF115" s="38">
        <v>0</v>
      </c>
      <c r="AG115" s="38">
        <v>0</v>
      </c>
      <c r="AH115" s="38">
        <v>0</v>
      </c>
      <c r="AI115" s="43">
        <v>1.28199801134922</v>
      </c>
      <c r="AJ115" s="43">
        <v>0</v>
      </c>
      <c r="AK115" s="43">
        <v>0</v>
      </c>
      <c r="AL115" s="43">
        <v>0</v>
      </c>
      <c r="AM115" s="43">
        <v>1.28199801134922</v>
      </c>
      <c r="AN115" s="43">
        <v>0</v>
      </c>
      <c r="AO115" s="43">
        <v>0</v>
      </c>
      <c r="AP115" s="43">
        <v>0</v>
      </c>
      <c r="AQ115" s="43">
        <v>0</v>
      </c>
      <c r="AR115" s="43">
        <v>0</v>
      </c>
      <c r="AS115" s="43">
        <v>0</v>
      </c>
      <c r="AT115" s="43">
        <v>0</v>
      </c>
      <c r="AU115" s="43">
        <v>0</v>
      </c>
      <c r="AV115" s="43">
        <v>0</v>
      </c>
      <c r="AW115" s="43">
        <v>0</v>
      </c>
      <c r="AX115" s="38">
        <v>0</v>
      </c>
      <c r="AY115" s="38">
        <v>0</v>
      </c>
      <c r="AZ115" s="38">
        <v>0</v>
      </c>
      <c r="BA115" s="38">
        <v>0</v>
      </c>
      <c r="BB115" s="38">
        <v>0</v>
      </c>
      <c r="BC115" s="43">
        <f>BF115</f>
        <v>0</v>
      </c>
      <c r="BD115" s="43">
        <v>0</v>
      </c>
      <c r="BE115" s="43">
        <v>0</v>
      </c>
      <c r="BF115" s="43">
        <v>0</v>
      </c>
      <c r="BG115" s="43">
        <v>0</v>
      </c>
      <c r="BH115" s="38">
        <f t="shared" si="615"/>
        <v>0</v>
      </c>
      <c r="BI115" s="38">
        <f t="shared" si="616"/>
        <v>0</v>
      </c>
      <c r="BJ115" s="38">
        <f t="shared" si="617"/>
        <v>0</v>
      </c>
      <c r="BK115" s="38">
        <f t="shared" si="618"/>
        <v>0</v>
      </c>
      <c r="BL115" s="38">
        <f t="shared" si="619"/>
        <v>0</v>
      </c>
      <c r="BM115" s="38">
        <v>0</v>
      </c>
      <c r="BN115" s="38">
        <f t="shared" si="602"/>
        <v>0</v>
      </c>
      <c r="BO115" s="38">
        <f t="shared" si="603"/>
        <v>0</v>
      </c>
      <c r="BP115" s="38">
        <v>0</v>
      </c>
      <c r="BQ115" s="38">
        <f t="shared" si="604"/>
        <v>0</v>
      </c>
      <c r="BR115" s="38">
        <v>0</v>
      </c>
      <c r="BS115" s="38">
        <f t="shared" si="605"/>
        <v>0</v>
      </c>
      <c r="BT115" s="38">
        <f t="shared" si="605"/>
        <v>0</v>
      </c>
      <c r="BU115" s="38">
        <v>0</v>
      </c>
      <c r="BV115" s="38">
        <f t="shared" si="606"/>
        <v>0</v>
      </c>
      <c r="BW115" s="38">
        <f t="shared" si="607"/>
        <v>0</v>
      </c>
      <c r="BX115" s="38">
        <f t="shared" si="608"/>
        <v>0</v>
      </c>
      <c r="BY115" s="38">
        <f t="shared" si="609"/>
        <v>0</v>
      </c>
      <c r="BZ115" s="38">
        <f t="shared" si="610"/>
        <v>0</v>
      </c>
      <c r="CA115" s="38">
        <f t="shared" si="611"/>
        <v>0</v>
      </c>
      <c r="CB115" s="38">
        <f t="shared" si="611"/>
        <v>0</v>
      </c>
      <c r="CC115" s="38">
        <f t="shared" si="611"/>
        <v>0</v>
      </c>
      <c r="CD115" s="38">
        <f t="shared" si="611"/>
        <v>0</v>
      </c>
      <c r="CE115" s="38">
        <f t="shared" si="611"/>
        <v>0</v>
      </c>
      <c r="CF115" s="38">
        <f t="shared" si="611"/>
        <v>0</v>
      </c>
      <c r="CG115" s="38">
        <f t="shared" si="540"/>
        <v>1.28199801134922</v>
      </c>
      <c r="CH115" s="38">
        <v>0</v>
      </c>
      <c r="CI115" s="38">
        <v>0</v>
      </c>
      <c r="CJ115" s="38">
        <v>0</v>
      </c>
      <c r="CK115" s="38">
        <v>1.28199801134922</v>
      </c>
      <c r="CL115" s="38">
        <f t="shared" si="541"/>
        <v>0</v>
      </c>
      <c r="CM115" s="38">
        <v>0</v>
      </c>
      <c r="CN115" s="38">
        <v>0</v>
      </c>
      <c r="CO115" s="38">
        <f t="shared" si="542"/>
        <v>0</v>
      </c>
      <c r="CP115" s="38">
        <f t="shared" si="543"/>
        <v>0</v>
      </c>
      <c r="CQ115" s="39"/>
    </row>
    <row r="116" spans="1:95" s="18" customFormat="1" ht="47.25" x14ac:dyDescent="0.25">
      <c r="A116" s="49" t="s">
        <v>222</v>
      </c>
      <c r="B116" s="39" t="s">
        <v>224</v>
      </c>
      <c r="C116" s="64" t="s">
        <v>287</v>
      </c>
      <c r="D116" s="35" t="s">
        <v>159</v>
      </c>
      <c r="E116" s="35">
        <v>2023</v>
      </c>
      <c r="F116" s="35">
        <v>2023</v>
      </c>
      <c r="G116" s="35">
        <f t="shared" si="601"/>
        <v>2023</v>
      </c>
      <c r="H116" s="38">
        <v>1.0337169114521101</v>
      </c>
      <c r="I116" s="38">
        <v>4.91809545</v>
      </c>
      <c r="J116" s="45" t="s">
        <v>196</v>
      </c>
      <c r="K116" s="38">
        <v>1.0337169114521101</v>
      </c>
      <c r="L116" s="38">
        <v>4.91809545</v>
      </c>
      <c r="M116" s="45" t="s">
        <v>196</v>
      </c>
      <c r="N116" s="35" t="s">
        <v>152</v>
      </c>
      <c r="O116" s="29">
        <v>0</v>
      </c>
      <c r="P116" s="38" t="s">
        <v>152</v>
      </c>
      <c r="Q116" s="38" t="s">
        <v>152</v>
      </c>
      <c r="R116" s="38" t="str">
        <f t="shared" si="612"/>
        <v>нд</v>
      </c>
      <c r="S116" s="38" t="str">
        <f t="shared" si="613"/>
        <v>нд</v>
      </c>
      <c r="T116" s="38">
        <v>6.2206893753420696</v>
      </c>
      <c r="U116" s="38">
        <f t="shared" si="544"/>
        <v>6.2206893753420696</v>
      </c>
      <c r="V116" s="38">
        <v>0</v>
      </c>
      <c r="W116" s="38">
        <v>6.2206893753420696</v>
      </c>
      <c r="X116" s="38">
        <f t="shared" ref="X116:X123" si="620">U116-AD116-AN116</f>
        <v>6.2206893753420696</v>
      </c>
      <c r="Y116" s="38">
        <v>0</v>
      </c>
      <c r="Z116" s="38">
        <v>0</v>
      </c>
      <c r="AA116" s="38">
        <v>0</v>
      </c>
      <c r="AB116" s="38">
        <v>0</v>
      </c>
      <c r="AC116" s="38">
        <v>0</v>
      </c>
      <c r="AD116" s="38">
        <v>0</v>
      </c>
      <c r="AE116" s="38">
        <v>0</v>
      </c>
      <c r="AF116" s="38">
        <v>0</v>
      </c>
      <c r="AG116" s="38">
        <v>0</v>
      </c>
      <c r="AH116" s="38">
        <v>0</v>
      </c>
      <c r="AI116" s="43">
        <v>0</v>
      </c>
      <c r="AJ116" s="43">
        <v>0</v>
      </c>
      <c r="AK116" s="43">
        <v>0</v>
      </c>
      <c r="AL116" s="43">
        <v>0</v>
      </c>
      <c r="AM116" s="43">
        <v>0</v>
      </c>
      <c r="AN116" s="43">
        <v>0</v>
      </c>
      <c r="AO116" s="43">
        <v>0</v>
      </c>
      <c r="AP116" s="43">
        <v>0</v>
      </c>
      <c r="AQ116" s="43">
        <v>0</v>
      </c>
      <c r="AR116" s="43">
        <v>0</v>
      </c>
      <c r="AS116" s="43">
        <v>0</v>
      </c>
      <c r="AT116" s="43">
        <v>0</v>
      </c>
      <c r="AU116" s="43">
        <v>0</v>
      </c>
      <c r="AV116" s="43">
        <v>0</v>
      </c>
      <c r="AW116" s="43">
        <v>0</v>
      </c>
      <c r="AX116" s="38">
        <v>0</v>
      </c>
      <c r="AY116" s="38">
        <v>0</v>
      </c>
      <c r="AZ116" s="38">
        <v>0</v>
      </c>
      <c r="BA116" s="38">
        <v>0</v>
      </c>
      <c r="BB116" s="38">
        <v>0</v>
      </c>
      <c r="BC116" s="43">
        <v>0</v>
      </c>
      <c r="BD116" s="43">
        <v>0</v>
      </c>
      <c r="BE116" s="43">
        <v>0</v>
      </c>
      <c r="BF116" s="43">
        <v>0</v>
      </c>
      <c r="BG116" s="43">
        <v>0</v>
      </c>
      <c r="BH116" s="38">
        <f t="shared" si="615"/>
        <v>0</v>
      </c>
      <c r="BI116" s="38">
        <f t="shared" si="616"/>
        <v>0</v>
      </c>
      <c r="BJ116" s="38">
        <f t="shared" si="617"/>
        <v>0</v>
      </c>
      <c r="BK116" s="38">
        <f t="shared" si="618"/>
        <v>0</v>
      </c>
      <c r="BL116" s="38">
        <f t="shared" si="619"/>
        <v>0</v>
      </c>
      <c r="BM116" s="43">
        <f>BP116</f>
        <v>6.2206893753420696</v>
      </c>
      <c r="BN116" s="43">
        <v>0</v>
      </c>
      <c r="BO116" s="43">
        <v>0</v>
      </c>
      <c r="BP116" s="43">
        <f>T116</f>
        <v>6.2206893753420696</v>
      </c>
      <c r="BQ116" s="43">
        <v>0</v>
      </c>
      <c r="BR116" s="43">
        <f>BU116</f>
        <v>6.2206893753420696</v>
      </c>
      <c r="BS116" s="43">
        <v>0</v>
      </c>
      <c r="BT116" s="43">
        <v>0</v>
      </c>
      <c r="BU116" s="43">
        <f>W116</f>
        <v>6.2206893753420696</v>
      </c>
      <c r="BV116" s="43">
        <v>0</v>
      </c>
      <c r="BW116" s="38">
        <v>0</v>
      </c>
      <c r="BX116" s="38">
        <v>0</v>
      </c>
      <c r="BY116" s="38">
        <v>0</v>
      </c>
      <c r="BZ116" s="38">
        <v>0</v>
      </c>
      <c r="CA116" s="38">
        <v>0</v>
      </c>
      <c r="CB116" s="38">
        <v>0</v>
      </c>
      <c r="CC116" s="38">
        <v>0</v>
      </c>
      <c r="CD116" s="38">
        <v>0</v>
      </c>
      <c r="CE116" s="38">
        <v>0</v>
      </c>
      <c r="CF116" s="38">
        <v>0</v>
      </c>
      <c r="CG116" s="38">
        <f t="shared" si="540"/>
        <v>6.2206893753420696</v>
      </c>
      <c r="CH116" s="38">
        <v>0</v>
      </c>
      <c r="CI116" s="38">
        <v>0</v>
      </c>
      <c r="CJ116" s="38">
        <v>6.2206893753420696</v>
      </c>
      <c r="CK116" s="38">
        <v>0</v>
      </c>
      <c r="CL116" s="38">
        <f t="shared" si="541"/>
        <v>6.2206893753420696</v>
      </c>
      <c r="CM116" s="38">
        <v>0</v>
      </c>
      <c r="CN116" s="38">
        <v>0</v>
      </c>
      <c r="CO116" s="38">
        <f t="shared" si="542"/>
        <v>6.2206893753420696</v>
      </c>
      <c r="CP116" s="38">
        <f t="shared" si="543"/>
        <v>0</v>
      </c>
      <c r="CQ116" s="39"/>
    </row>
    <row r="117" spans="1:95" s="18" customFormat="1" ht="31.5" x14ac:dyDescent="0.25">
      <c r="A117" s="49" t="s">
        <v>223</v>
      </c>
      <c r="B117" s="39" t="s">
        <v>226</v>
      </c>
      <c r="C117" s="64" t="s">
        <v>268</v>
      </c>
      <c r="D117" s="35" t="s">
        <v>159</v>
      </c>
      <c r="E117" s="35">
        <v>2023</v>
      </c>
      <c r="F117" s="35">
        <v>2023</v>
      </c>
      <c r="G117" s="35">
        <f t="shared" si="601"/>
        <v>2023</v>
      </c>
      <c r="H117" s="38" t="s">
        <v>152</v>
      </c>
      <c r="I117" s="38">
        <v>0.35802324272855135</v>
      </c>
      <c r="J117" s="45" t="s">
        <v>196</v>
      </c>
      <c r="K117" s="38" t="s">
        <v>152</v>
      </c>
      <c r="L117" s="38">
        <f>I117</f>
        <v>0.35802324272855135</v>
      </c>
      <c r="M117" s="45" t="s">
        <v>196</v>
      </c>
      <c r="N117" s="35" t="s">
        <v>152</v>
      </c>
      <c r="O117" s="29">
        <v>0</v>
      </c>
      <c r="P117" s="38" t="s">
        <v>152</v>
      </c>
      <c r="Q117" s="38" t="s">
        <v>152</v>
      </c>
      <c r="R117" s="38" t="str">
        <f t="shared" si="612"/>
        <v>нд</v>
      </c>
      <c r="S117" s="38" t="str">
        <f t="shared" si="613"/>
        <v>нд</v>
      </c>
      <c r="T117" s="38">
        <v>0.44530087200000001</v>
      </c>
      <c r="U117" s="38">
        <f t="shared" si="544"/>
        <v>0.44530087200000001</v>
      </c>
      <c r="V117" s="38">
        <v>0</v>
      </c>
      <c r="W117" s="38">
        <v>0.44530087200000001</v>
      </c>
      <c r="X117" s="38">
        <f t="shared" si="620"/>
        <v>0.44530087200000001</v>
      </c>
      <c r="Y117" s="38">
        <v>0</v>
      </c>
      <c r="Z117" s="38">
        <v>0</v>
      </c>
      <c r="AA117" s="38">
        <v>0</v>
      </c>
      <c r="AB117" s="38">
        <v>0</v>
      </c>
      <c r="AC117" s="38">
        <v>0</v>
      </c>
      <c r="AD117" s="38">
        <v>0</v>
      </c>
      <c r="AE117" s="38">
        <v>0</v>
      </c>
      <c r="AF117" s="38">
        <v>0</v>
      </c>
      <c r="AG117" s="38">
        <v>0</v>
      </c>
      <c r="AH117" s="38">
        <v>0</v>
      </c>
      <c r="AI117" s="43">
        <v>0</v>
      </c>
      <c r="AJ117" s="43">
        <v>0</v>
      </c>
      <c r="AK117" s="43">
        <v>0</v>
      </c>
      <c r="AL117" s="43">
        <v>0</v>
      </c>
      <c r="AM117" s="43">
        <v>0</v>
      </c>
      <c r="AN117" s="43">
        <v>0</v>
      </c>
      <c r="AO117" s="43">
        <v>0</v>
      </c>
      <c r="AP117" s="43">
        <v>0</v>
      </c>
      <c r="AQ117" s="43">
        <v>0</v>
      </c>
      <c r="AR117" s="43">
        <v>0</v>
      </c>
      <c r="AS117" s="43">
        <v>0</v>
      </c>
      <c r="AT117" s="43">
        <v>0</v>
      </c>
      <c r="AU117" s="43">
        <v>0</v>
      </c>
      <c r="AV117" s="43">
        <v>0</v>
      </c>
      <c r="AW117" s="43">
        <v>0</v>
      </c>
      <c r="AX117" s="38">
        <v>0</v>
      </c>
      <c r="AY117" s="38">
        <v>0</v>
      </c>
      <c r="AZ117" s="38">
        <v>0</v>
      </c>
      <c r="BA117" s="38">
        <v>0</v>
      </c>
      <c r="BB117" s="38">
        <v>0</v>
      </c>
      <c r="BC117" s="43">
        <v>0</v>
      </c>
      <c r="BD117" s="43">
        <v>0</v>
      </c>
      <c r="BE117" s="43">
        <v>0</v>
      </c>
      <c r="BF117" s="43">
        <v>0</v>
      </c>
      <c r="BG117" s="43">
        <v>0</v>
      </c>
      <c r="BH117" s="38">
        <f t="shared" si="615"/>
        <v>0</v>
      </c>
      <c r="BI117" s="38">
        <f t="shared" si="616"/>
        <v>0</v>
      </c>
      <c r="BJ117" s="38">
        <f t="shared" si="617"/>
        <v>0</v>
      </c>
      <c r="BK117" s="38">
        <f t="shared" si="618"/>
        <v>0</v>
      </c>
      <c r="BL117" s="38">
        <f t="shared" si="619"/>
        <v>0</v>
      </c>
      <c r="BM117" s="43">
        <f>BP117</f>
        <v>0.44530087200000001</v>
      </c>
      <c r="BN117" s="43">
        <v>0</v>
      </c>
      <c r="BO117" s="43">
        <v>0</v>
      </c>
      <c r="BP117" s="43">
        <f>T117</f>
        <v>0.44530087200000001</v>
      </c>
      <c r="BQ117" s="43">
        <v>0</v>
      </c>
      <c r="BR117" s="43">
        <f>BU117</f>
        <v>0.44530087200000001</v>
      </c>
      <c r="BS117" s="43">
        <v>0</v>
      </c>
      <c r="BT117" s="43">
        <v>0</v>
      </c>
      <c r="BU117" s="43">
        <f>W117</f>
        <v>0.44530087200000001</v>
      </c>
      <c r="BV117" s="43">
        <v>0</v>
      </c>
      <c r="BW117" s="38">
        <v>0</v>
      </c>
      <c r="BX117" s="38">
        <v>0</v>
      </c>
      <c r="BY117" s="38">
        <v>0</v>
      </c>
      <c r="BZ117" s="38">
        <v>0</v>
      </c>
      <c r="CA117" s="38">
        <v>0</v>
      </c>
      <c r="CB117" s="38">
        <v>0</v>
      </c>
      <c r="CC117" s="38">
        <v>0</v>
      </c>
      <c r="CD117" s="38">
        <v>0</v>
      </c>
      <c r="CE117" s="38">
        <v>0</v>
      </c>
      <c r="CF117" s="38">
        <v>0</v>
      </c>
      <c r="CG117" s="38">
        <f t="shared" si="540"/>
        <v>0.44530087200000001</v>
      </c>
      <c r="CH117" s="38">
        <v>0</v>
      </c>
      <c r="CI117" s="38">
        <v>0</v>
      </c>
      <c r="CJ117" s="38">
        <v>0.44530087200000001</v>
      </c>
      <c r="CK117" s="38">
        <v>0</v>
      </c>
      <c r="CL117" s="38">
        <f t="shared" si="541"/>
        <v>0.44530087200000001</v>
      </c>
      <c r="CM117" s="38">
        <v>0</v>
      </c>
      <c r="CN117" s="38">
        <v>0</v>
      </c>
      <c r="CO117" s="38">
        <f t="shared" si="542"/>
        <v>0.44530087200000001</v>
      </c>
      <c r="CP117" s="38">
        <f t="shared" si="543"/>
        <v>0</v>
      </c>
      <c r="CQ117" s="39"/>
    </row>
    <row r="118" spans="1:95" s="18" customFormat="1" x14ac:dyDescent="0.25">
      <c r="A118" s="49" t="s">
        <v>225</v>
      </c>
      <c r="B118" s="39" t="s">
        <v>228</v>
      </c>
      <c r="C118" s="64" t="s">
        <v>269</v>
      </c>
      <c r="D118" s="35" t="s">
        <v>159</v>
      </c>
      <c r="E118" s="35">
        <v>2023</v>
      </c>
      <c r="F118" s="35">
        <v>2023</v>
      </c>
      <c r="G118" s="35">
        <f t="shared" si="601"/>
        <v>2023</v>
      </c>
      <c r="H118" s="38" t="s">
        <v>152</v>
      </c>
      <c r="I118" s="38">
        <v>0.63062847533340882</v>
      </c>
      <c r="J118" s="45" t="s">
        <v>196</v>
      </c>
      <c r="K118" s="38" t="s">
        <v>152</v>
      </c>
      <c r="L118" s="38">
        <f>I118</f>
        <v>0.63062847533340882</v>
      </c>
      <c r="M118" s="45" t="s">
        <v>196</v>
      </c>
      <c r="N118" s="35" t="s">
        <v>152</v>
      </c>
      <c r="O118" s="29">
        <v>0</v>
      </c>
      <c r="P118" s="38" t="s">
        <v>152</v>
      </c>
      <c r="Q118" s="38" t="s">
        <v>152</v>
      </c>
      <c r="R118" s="38" t="str">
        <f t="shared" si="612"/>
        <v>нд</v>
      </c>
      <c r="S118" s="38" t="str">
        <f t="shared" si="613"/>
        <v>нд</v>
      </c>
      <c r="T118" s="38">
        <v>0.78436083599999995</v>
      </c>
      <c r="U118" s="38">
        <f t="shared" si="544"/>
        <v>0.78436083599999995</v>
      </c>
      <c r="V118" s="38">
        <v>0</v>
      </c>
      <c r="W118" s="38">
        <v>0.78436083599999995</v>
      </c>
      <c r="X118" s="38">
        <f t="shared" si="620"/>
        <v>0.78436083599999995</v>
      </c>
      <c r="Y118" s="38">
        <v>0</v>
      </c>
      <c r="Z118" s="38">
        <v>0</v>
      </c>
      <c r="AA118" s="38">
        <v>0</v>
      </c>
      <c r="AB118" s="38">
        <v>0</v>
      </c>
      <c r="AC118" s="38">
        <v>0</v>
      </c>
      <c r="AD118" s="38">
        <v>0</v>
      </c>
      <c r="AE118" s="38">
        <v>0</v>
      </c>
      <c r="AF118" s="38">
        <v>0</v>
      </c>
      <c r="AG118" s="38">
        <v>0</v>
      </c>
      <c r="AH118" s="38">
        <v>0</v>
      </c>
      <c r="AI118" s="43">
        <v>0</v>
      </c>
      <c r="AJ118" s="43">
        <v>0</v>
      </c>
      <c r="AK118" s="43">
        <v>0</v>
      </c>
      <c r="AL118" s="43">
        <v>0</v>
      </c>
      <c r="AM118" s="43">
        <v>0</v>
      </c>
      <c r="AN118" s="43">
        <v>0</v>
      </c>
      <c r="AO118" s="43">
        <v>0</v>
      </c>
      <c r="AP118" s="43">
        <v>0</v>
      </c>
      <c r="AQ118" s="43">
        <v>0</v>
      </c>
      <c r="AR118" s="43">
        <v>0</v>
      </c>
      <c r="AS118" s="43">
        <v>0</v>
      </c>
      <c r="AT118" s="43">
        <v>0</v>
      </c>
      <c r="AU118" s="43">
        <v>0</v>
      </c>
      <c r="AV118" s="43">
        <v>0</v>
      </c>
      <c r="AW118" s="43">
        <v>0</v>
      </c>
      <c r="AX118" s="38">
        <v>0</v>
      </c>
      <c r="AY118" s="38">
        <v>0</v>
      </c>
      <c r="AZ118" s="38">
        <v>0</v>
      </c>
      <c r="BA118" s="38">
        <v>0</v>
      </c>
      <c r="BB118" s="38">
        <v>0</v>
      </c>
      <c r="BC118" s="43">
        <v>0</v>
      </c>
      <c r="BD118" s="43">
        <v>0</v>
      </c>
      <c r="BE118" s="43">
        <v>0</v>
      </c>
      <c r="BF118" s="43">
        <v>0</v>
      </c>
      <c r="BG118" s="43">
        <v>0</v>
      </c>
      <c r="BH118" s="38">
        <f t="shared" si="615"/>
        <v>0</v>
      </c>
      <c r="BI118" s="38">
        <f t="shared" si="616"/>
        <v>0</v>
      </c>
      <c r="BJ118" s="38">
        <f t="shared" si="617"/>
        <v>0</v>
      </c>
      <c r="BK118" s="38">
        <f t="shared" si="618"/>
        <v>0</v>
      </c>
      <c r="BL118" s="38">
        <f t="shared" si="619"/>
        <v>0</v>
      </c>
      <c r="BM118" s="43">
        <f>BP118</f>
        <v>0.78436083599999995</v>
      </c>
      <c r="BN118" s="43">
        <v>0</v>
      </c>
      <c r="BO118" s="43">
        <v>0</v>
      </c>
      <c r="BP118" s="43">
        <f>T118</f>
        <v>0.78436083599999995</v>
      </c>
      <c r="BQ118" s="43">
        <v>0</v>
      </c>
      <c r="BR118" s="43">
        <f>BU118</f>
        <v>0.78436083599999995</v>
      </c>
      <c r="BS118" s="43">
        <v>0</v>
      </c>
      <c r="BT118" s="43">
        <v>0</v>
      </c>
      <c r="BU118" s="43">
        <f>W118</f>
        <v>0.78436083599999995</v>
      </c>
      <c r="BV118" s="43">
        <v>0</v>
      </c>
      <c r="BW118" s="38">
        <v>0</v>
      </c>
      <c r="BX118" s="38">
        <v>0</v>
      </c>
      <c r="BY118" s="38">
        <v>0</v>
      </c>
      <c r="BZ118" s="38">
        <v>0</v>
      </c>
      <c r="CA118" s="38">
        <v>0</v>
      </c>
      <c r="CB118" s="38">
        <v>0</v>
      </c>
      <c r="CC118" s="38">
        <v>0</v>
      </c>
      <c r="CD118" s="38">
        <v>0</v>
      </c>
      <c r="CE118" s="38">
        <v>0</v>
      </c>
      <c r="CF118" s="38">
        <v>0</v>
      </c>
      <c r="CG118" s="38">
        <f t="shared" si="540"/>
        <v>0.78436083599999995</v>
      </c>
      <c r="CH118" s="38">
        <v>0</v>
      </c>
      <c r="CI118" s="38">
        <v>0</v>
      </c>
      <c r="CJ118" s="38">
        <v>0.78436083599999995</v>
      </c>
      <c r="CK118" s="38">
        <v>0</v>
      </c>
      <c r="CL118" s="38">
        <f t="shared" si="541"/>
        <v>0.78436083599999995</v>
      </c>
      <c r="CM118" s="38">
        <v>0</v>
      </c>
      <c r="CN118" s="38">
        <v>0</v>
      </c>
      <c r="CO118" s="38">
        <f t="shared" si="542"/>
        <v>0.78436083599999995</v>
      </c>
      <c r="CP118" s="38">
        <f t="shared" si="543"/>
        <v>0</v>
      </c>
      <c r="CQ118" s="39"/>
    </row>
    <row r="119" spans="1:95" s="18" customFormat="1" ht="82.5" customHeight="1" x14ac:dyDescent="0.25">
      <c r="A119" s="49" t="s">
        <v>227</v>
      </c>
      <c r="B119" s="39" t="s">
        <v>230</v>
      </c>
      <c r="C119" s="64" t="s">
        <v>288</v>
      </c>
      <c r="D119" s="35" t="s">
        <v>159</v>
      </c>
      <c r="E119" s="35">
        <v>2024</v>
      </c>
      <c r="F119" s="35">
        <v>2024</v>
      </c>
      <c r="G119" s="35">
        <f t="shared" si="601"/>
        <v>2024</v>
      </c>
      <c r="H119" s="38" t="s">
        <v>152</v>
      </c>
      <c r="I119" s="38">
        <v>2.1476000000000002</v>
      </c>
      <c r="J119" s="45" t="s">
        <v>241</v>
      </c>
      <c r="K119" s="38" t="s">
        <v>152</v>
      </c>
      <c r="L119" s="38">
        <v>2.1476000000000002</v>
      </c>
      <c r="M119" s="45" t="s">
        <v>241</v>
      </c>
      <c r="N119" s="35" t="s">
        <v>152</v>
      </c>
      <c r="O119" s="29">
        <v>0</v>
      </c>
      <c r="P119" s="38" t="s">
        <v>152</v>
      </c>
      <c r="Q119" s="38" t="s">
        <v>152</v>
      </c>
      <c r="R119" s="38" t="str">
        <f t="shared" si="612"/>
        <v>нд</v>
      </c>
      <c r="S119" s="38" t="str">
        <f t="shared" si="613"/>
        <v>нд</v>
      </c>
      <c r="T119" s="38">
        <v>2.8359296712295299</v>
      </c>
      <c r="U119" s="38">
        <f t="shared" si="544"/>
        <v>2.8359296712295299</v>
      </c>
      <c r="V119" s="38">
        <v>0</v>
      </c>
      <c r="W119" s="38">
        <v>2.8359296712295299</v>
      </c>
      <c r="X119" s="38">
        <f t="shared" si="620"/>
        <v>2.8359296712295299</v>
      </c>
      <c r="Y119" s="38">
        <v>0</v>
      </c>
      <c r="Z119" s="38">
        <v>0</v>
      </c>
      <c r="AA119" s="38">
        <v>0</v>
      </c>
      <c r="AB119" s="38">
        <v>0</v>
      </c>
      <c r="AC119" s="38">
        <v>0</v>
      </c>
      <c r="AD119" s="38">
        <v>0</v>
      </c>
      <c r="AE119" s="38">
        <v>0</v>
      </c>
      <c r="AF119" s="38">
        <v>0</v>
      </c>
      <c r="AG119" s="38">
        <v>0</v>
      </c>
      <c r="AH119" s="38">
        <v>0</v>
      </c>
      <c r="AI119" s="43">
        <v>0</v>
      </c>
      <c r="AJ119" s="43">
        <v>0</v>
      </c>
      <c r="AK119" s="43">
        <v>0</v>
      </c>
      <c r="AL119" s="43">
        <v>0</v>
      </c>
      <c r="AM119" s="43">
        <v>0</v>
      </c>
      <c r="AN119" s="43">
        <v>0</v>
      </c>
      <c r="AO119" s="43">
        <v>0</v>
      </c>
      <c r="AP119" s="43">
        <v>0</v>
      </c>
      <c r="AQ119" s="43">
        <v>0</v>
      </c>
      <c r="AR119" s="43">
        <v>0</v>
      </c>
      <c r="AS119" s="43">
        <v>0</v>
      </c>
      <c r="AT119" s="43">
        <v>0</v>
      </c>
      <c r="AU119" s="43">
        <v>0</v>
      </c>
      <c r="AV119" s="43">
        <v>0</v>
      </c>
      <c r="AW119" s="43">
        <v>0</v>
      </c>
      <c r="AX119" s="38">
        <v>0</v>
      </c>
      <c r="AY119" s="38">
        <v>0</v>
      </c>
      <c r="AZ119" s="38">
        <v>0</v>
      </c>
      <c r="BA119" s="38">
        <v>0</v>
      </c>
      <c r="BB119" s="38">
        <v>0</v>
      </c>
      <c r="BC119" s="43">
        <v>0</v>
      </c>
      <c r="BD119" s="43">
        <v>0</v>
      </c>
      <c r="BE119" s="43">
        <v>0</v>
      </c>
      <c r="BF119" s="43">
        <v>0</v>
      </c>
      <c r="BG119" s="43">
        <v>0</v>
      </c>
      <c r="BH119" s="38">
        <f t="shared" si="615"/>
        <v>0</v>
      </c>
      <c r="BI119" s="38">
        <f t="shared" si="616"/>
        <v>0</v>
      </c>
      <c r="BJ119" s="38">
        <f t="shared" si="617"/>
        <v>0</v>
      </c>
      <c r="BK119" s="38">
        <f t="shared" si="618"/>
        <v>0</v>
      </c>
      <c r="BL119" s="38">
        <f t="shared" si="619"/>
        <v>0</v>
      </c>
      <c r="BM119" s="43">
        <v>0</v>
      </c>
      <c r="BN119" s="43">
        <v>0</v>
      </c>
      <c r="BO119" s="43">
        <v>0</v>
      </c>
      <c r="BP119" s="43">
        <v>0</v>
      </c>
      <c r="BQ119" s="43">
        <v>0</v>
      </c>
      <c r="BR119" s="43">
        <v>0</v>
      </c>
      <c r="BS119" s="43">
        <v>0</v>
      </c>
      <c r="BT119" s="43">
        <v>0</v>
      </c>
      <c r="BU119" s="43">
        <v>0</v>
      </c>
      <c r="BV119" s="43">
        <v>0</v>
      </c>
      <c r="BW119" s="43">
        <f>BZ119</f>
        <v>2.8359296712295299</v>
      </c>
      <c r="BX119" s="43">
        <v>0</v>
      </c>
      <c r="BY119" s="43">
        <v>0</v>
      </c>
      <c r="BZ119" s="43">
        <f>T119</f>
        <v>2.8359296712295299</v>
      </c>
      <c r="CA119" s="43">
        <v>0</v>
      </c>
      <c r="CB119" s="43">
        <f>CE119</f>
        <v>2.8359296712295299</v>
      </c>
      <c r="CC119" s="43">
        <v>0</v>
      </c>
      <c r="CD119" s="43">
        <v>0</v>
      </c>
      <c r="CE119" s="43">
        <f>W119</f>
        <v>2.8359296712295299</v>
      </c>
      <c r="CF119" s="43">
        <v>0</v>
      </c>
      <c r="CG119" s="38">
        <f t="shared" si="540"/>
        <v>2.8359296712295299</v>
      </c>
      <c r="CH119" s="38">
        <v>0</v>
      </c>
      <c r="CI119" s="38">
        <v>0</v>
      </c>
      <c r="CJ119" s="38">
        <v>2.8359296712295299</v>
      </c>
      <c r="CK119" s="38">
        <v>0</v>
      </c>
      <c r="CL119" s="38">
        <f t="shared" si="541"/>
        <v>2.8359296712295299</v>
      </c>
      <c r="CM119" s="38">
        <v>0</v>
      </c>
      <c r="CN119" s="38">
        <v>0</v>
      </c>
      <c r="CO119" s="38">
        <f t="shared" si="542"/>
        <v>2.8359296712295299</v>
      </c>
      <c r="CP119" s="38">
        <f t="shared" si="543"/>
        <v>0</v>
      </c>
      <c r="CQ119" s="39"/>
    </row>
    <row r="120" spans="1:95" s="18" customFormat="1" ht="63" customHeight="1" x14ac:dyDescent="0.25">
      <c r="A120" s="49" t="s">
        <v>229</v>
      </c>
      <c r="B120" s="39" t="s">
        <v>391</v>
      </c>
      <c r="C120" s="64" t="s">
        <v>310</v>
      </c>
      <c r="D120" s="35" t="s">
        <v>385</v>
      </c>
      <c r="E120" s="35">
        <v>2020</v>
      </c>
      <c r="F120" s="35">
        <v>2020</v>
      </c>
      <c r="G120" s="35">
        <v>2020</v>
      </c>
      <c r="H120" s="35" t="s">
        <v>152</v>
      </c>
      <c r="I120" s="38">
        <v>23</v>
      </c>
      <c r="J120" s="45" t="s">
        <v>329</v>
      </c>
      <c r="K120" s="35" t="s">
        <v>152</v>
      </c>
      <c r="L120" s="38">
        <v>23</v>
      </c>
      <c r="M120" s="45" t="s">
        <v>329</v>
      </c>
      <c r="N120" s="38" t="s">
        <v>152</v>
      </c>
      <c r="O120" s="38" t="s">
        <v>152</v>
      </c>
      <c r="P120" s="38">
        <v>63.840313066607997</v>
      </c>
      <c r="Q120" s="35">
        <v>63.840313066607997</v>
      </c>
      <c r="R120" s="38">
        <v>58.406200200000001</v>
      </c>
      <c r="S120" s="38">
        <v>65.0492045983476</v>
      </c>
      <c r="T120" s="38">
        <v>27.6</v>
      </c>
      <c r="U120" s="38">
        <v>27.528905232</v>
      </c>
      <c r="V120" s="38">
        <v>0</v>
      </c>
      <c r="W120" s="38">
        <v>0</v>
      </c>
      <c r="X120" s="38">
        <f t="shared" si="620"/>
        <v>0</v>
      </c>
      <c r="Y120" s="38">
        <v>0</v>
      </c>
      <c r="Z120" s="38">
        <v>0</v>
      </c>
      <c r="AA120" s="38">
        <v>0</v>
      </c>
      <c r="AB120" s="38">
        <v>0</v>
      </c>
      <c r="AC120" s="38">
        <v>0</v>
      </c>
      <c r="AD120" s="38">
        <v>0</v>
      </c>
      <c r="AE120" s="38">
        <v>0</v>
      </c>
      <c r="AF120" s="38">
        <v>0</v>
      </c>
      <c r="AG120" s="38">
        <v>0</v>
      </c>
      <c r="AH120" s="38">
        <v>0</v>
      </c>
      <c r="AI120" s="43">
        <v>27.6</v>
      </c>
      <c r="AJ120" s="43">
        <v>0</v>
      </c>
      <c r="AK120" s="43">
        <v>0</v>
      </c>
      <c r="AL120" s="43">
        <v>0</v>
      </c>
      <c r="AM120" s="43">
        <v>27.6</v>
      </c>
      <c r="AN120" s="59">
        <f>AO120+AP120+AQ120+AR120</f>
        <v>27.528905232</v>
      </c>
      <c r="AO120" s="59">
        <v>0</v>
      </c>
      <c r="AP120" s="59">
        <v>0</v>
      </c>
      <c r="AQ120" s="59">
        <v>27.528905232</v>
      </c>
      <c r="AR120" s="59">
        <v>0</v>
      </c>
      <c r="AS120" s="43">
        <v>0</v>
      </c>
      <c r="AT120" s="43">
        <v>0</v>
      </c>
      <c r="AU120" s="43">
        <v>0</v>
      </c>
      <c r="AV120" s="43">
        <v>0</v>
      </c>
      <c r="AW120" s="43">
        <v>0</v>
      </c>
      <c r="AX120" s="38">
        <v>0</v>
      </c>
      <c r="AY120" s="38">
        <v>0</v>
      </c>
      <c r="AZ120" s="38">
        <v>0</v>
      </c>
      <c r="BA120" s="38">
        <v>0</v>
      </c>
      <c r="BB120" s="38">
        <v>0</v>
      </c>
      <c r="BC120" s="43">
        <f>BG120</f>
        <v>0</v>
      </c>
      <c r="BD120" s="43">
        <v>0</v>
      </c>
      <c r="BE120" s="43">
        <v>0</v>
      </c>
      <c r="BF120" s="43">
        <v>0</v>
      </c>
      <c r="BG120" s="43">
        <v>0</v>
      </c>
      <c r="BH120" s="38">
        <f t="shared" si="615"/>
        <v>0</v>
      </c>
      <c r="BI120" s="38">
        <f t="shared" si="616"/>
        <v>0</v>
      </c>
      <c r="BJ120" s="38">
        <f t="shared" si="617"/>
        <v>0</v>
      </c>
      <c r="BK120" s="38">
        <f t="shared" si="618"/>
        <v>0</v>
      </c>
      <c r="BL120" s="38">
        <f t="shared" si="619"/>
        <v>0</v>
      </c>
      <c r="BM120" s="43">
        <v>0</v>
      </c>
      <c r="BN120" s="43">
        <v>0</v>
      </c>
      <c r="BO120" s="43">
        <v>0</v>
      </c>
      <c r="BP120" s="43">
        <v>0</v>
      </c>
      <c r="BQ120" s="43">
        <v>0</v>
      </c>
      <c r="BR120" s="43">
        <v>0</v>
      </c>
      <c r="BS120" s="43">
        <v>0</v>
      </c>
      <c r="BT120" s="43">
        <v>0</v>
      </c>
      <c r="BU120" s="43">
        <v>0</v>
      </c>
      <c r="BV120" s="43">
        <v>0</v>
      </c>
      <c r="BW120" s="43">
        <v>0</v>
      </c>
      <c r="BX120" s="43">
        <v>0</v>
      </c>
      <c r="BY120" s="43">
        <v>0</v>
      </c>
      <c r="BZ120" s="43">
        <v>0</v>
      </c>
      <c r="CA120" s="43">
        <v>0</v>
      </c>
      <c r="CB120" s="43">
        <v>0</v>
      </c>
      <c r="CC120" s="43">
        <v>0</v>
      </c>
      <c r="CD120" s="43">
        <v>0</v>
      </c>
      <c r="CE120" s="43">
        <v>0</v>
      </c>
      <c r="CF120" s="43">
        <v>0</v>
      </c>
      <c r="CG120" s="38">
        <f t="shared" si="540"/>
        <v>27.6</v>
      </c>
      <c r="CH120" s="38">
        <v>0</v>
      </c>
      <c r="CI120" s="38">
        <v>0</v>
      </c>
      <c r="CJ120" s="38">
        <v>0</v>
      </c>
      <c r="CK120" s="38">
        <v>27.6</v>
      </c>
      <c r="CL120" s="38">
        <f t="shared" si="541"/>
        <v>27.528905232</v>
      </c>
      <c r="CM120" s="38">
        <v>0</v>
      </c>
      <c r="CN120" s="38">
        <v>0</v>
      </c>
      <c r="CO120" s="38">
        <f t="shared" si="542"/>
        <v>27.528905232</v>
      </c>
      <c r="CP120" s="38">
        <f t="shared" si="543"/>
        <v>0</v>
      </c>
      <c r="CQ120" s="39"/>
    </row>
    <row r="121" spans="1:95" s="18" customFormat="1" ht="66" customHeight="1" x14ac:dyDescent="0.25">
      <c r="A121" s="49" t="s">
        <v>231</v>
      </c>
      <c r="B121" s="39" t="s">
        <v>392</v>
      </c>
      <c r="C121" s="64" t="s">
        <v>291</v>
      </c>
      <c r="D121" s="35" t="s">
        <v>159</v>
      </c>
      <c r="E121" s="35">
        <v>2022</v>
      </c>
      <c r="F121" s="35">
        <v>2022</v>
      </c>
      <c r="G121" s="35">
        <f>F121</f>
        <v>2022</v>
      </c>
      <c r="H121" s="35" t="s">
        <v>152</v>
      </c>
      <c r="I121" s="38">
        <v>46.00417152028843</v>
      </c>
      <c r="J121" s="45" t="s">
        <v>196</v>
      </c>
      <c r="K121" s="35" t="s">
        <v>152</v>
      </c>
      <c r="L121" s="38">
        <f>I121</f>
        <v>46.00417152028843</v>
      </c>
      <c r="M121" s="45" t="s">
        <v>196</v>
      </c>
      <c r="N121" s="38" t="s">
        <v>152</v>
      </c>
      <c r="O121" s="38" t="s">
        <v>152</v>
      </c>
      <c r="P121" s="38">
        <v>141.71331259175997</v>
      </c>
      <c r="Q121" s="38">
        <v>166.74297539505213</v>
      </c>
      <c r="R121" s="38">
        <v>147.87794022397199</v>
      </c>
      <c r="S121" s="38">
        <v>178.55037009923387</v>
      </c>
      <c r="T121" s="38">
        <v>54.807379679999997</v>
      </c>
      <c r="U121" s="38">
        <f t="shared" si="544"/>
        <v>54.807379679999997</v>
      </c>
      <c r="V121" s="38">
        <v>0</v>
      </c>
      <c r="W121" s="38">
        <v>54.807379679999997</v>
      </c>
      <c r="X121" s="38">
        <f t="shared" si="620"/>
        <v>54.807379679999997</v>
      </c>
      <c r="Y121" s="38">
        <v>0</v>
      </c>
      <c r="Z121" s="38">
        <v>0</v>
      </c>
      <c r="AA121" s="38">
        <v>0</v>
      </c>
      <c r="AB121" s="38">
        <v>0</v>
      </c>
      <c r="AC121" s="38">
        <v>0</v>
      </c>
      <c r="AD121" s="38">
        <v>0</v>
      </c>
      <c r="AE121" s="38">
        <v>0</v>
      </c>
      <c r="AF121" s="38">
        <v>0</v>
      </c>
      <c r="AG121" s="38">
        <v>0</v>
      </c>
      <c r="AH121" s="38">
        <v>0</v>
      </c>
      <c r="AI121" s="43">
        <v>0</v>
      </c>
      <c r="AJ121" s="43">
        <v>0</v>
      </c>
      <c r="AK121" s="43">
        <v>0</v>
      </c>
      <c r="AL121" s="43">
        <v>0</v>
      </c>
      <c r="AM121" s="43">
        <v>0</v>
      </c>
      <c r="AN121" s="43">
        <v>0</v>
      </c>
      <c r="AO121" s="43">
        <v>0</v>
      </c>
      <c r="AP121" s="43">
        <v>0</v>
      </c>
      <c r="AQ121" s="43">
        <v>0</v>
      </c>
      <c r="AR121" s="43">
        <v>0</v>
      </c>
      <c r="AS121" s="43">
        <v>0</v>
      </c>
      <c r="AT121" s="43">
        <v>0</v>
      </c>
      <c r="AU121" s="43">
        <v>0</v>
      </c>
      <c r="AV121" s="43">
        <v>0</v>
      </c>
      <c r="AW121" s="43">
        <v>0</v>
      </c>
      <c r="AX121" s="38">
        <v>0</v>
      </c>
      <c r="AY121" s="38">
        <v>0</v>
      </c>
      <c r="AZ121" s="38">
        <v>0</v>
      </c>
      <c r="BA121" s="38">
        <v>0</v>
      </c>
      <c r="BB121" s="38">
        <v>0</v>
      </c>
      <c r="BC121" s="43">
        <f>BF121</f>
        <v>0</v>
      </c>
      <c r="BD121" s="43">
        <v>0</v>
      </c>
      <c r="BE121" s="43">
        <v>0</v>
      </c>
      <c r="BF121" s="43">
        <v>0</v>
      </c>
      <c r="BG121" s="43">
        <v>0</v>
      </c>
      <c r="BH121" s="38">
        <f t="shared" si="615"/>
        <v>0</v>
      </c>
      <c r="BI121" s="38">
        <f t="shared" si="616"/>
        <v>0</v>
      </c>
      <c r="BJ121" s="38">
        <f t="shared" si="617"/>
        <v>0</v>
      </c>
      <c r="BK121" s="38">
        <f t="shared" si="618"/>
        <v>0</v>
      </c>
      <c r="BL121" s="38">
        <f t="shared" si="619"/>
        <v>0</v>
      </c>
      <c r="BM121" s="43">
        <v>0</v>
      </c>
      <c r="BN121" s="43">
        <v>0</v>
      </c>
      <c r="BO121" s="43">
        <v>0</v>
      </c>
      <c r="BP121" s="43">
        <v>0</v>
      </c>
      <c r="BQ121" s="43">
        <v>0</v>
      </c>
      <c r="BR121" s="43">
        <v>0</v>
      </c>
      <c r="BS121" s="43">
        <v>0</v>
      </c>
      <c r="BT121" s="43">
        <v>0</v>
      </c>
      <c r="BU121" s="43">
        <v>0</v>
      </c>
      <c r="BV121" s="43">
        <v>0</v>
      </c>
      <c r="BW121" s="43">
        <f>CA121</f>
        <v>54.807379679999997</v>
      </c>
      <c r="BX121" s="43">
        <v>0</v>
      </c>
      <c r="BY121" s="43">
        <v>0</v>
      </c>
      <c r="BZ121" s="43">
        <v>0</v>
      </c>
      <c r="CA121" s="43">
        <v>54.807379679999997</v>
      </c>
      <c r="CB121" s="43">
        <f>CF121</f>
        <v>54.807379679999997</v>
      </c>
      <c r="CC121" s="43">
        <v>0</v>
      </c>
      <c r="CD121" s="43">
        <v>0</v>
      </c>
      <c r="CE121" s="43">
        <v>0</v>
      </c>
      <c r="CF121" s="43">
        <v>54.807379679999997</v>
      </c>
      <c r="CG121" s="38">
        <f t="shared" si="540"/>
        <v>54.807379679999997</v>
      </c>
      <c r="CH121" s="38">
        <v>0</v>
      </c>
      <c r="CI121" s="38">
        <v>0</v>
      </c>
      <c r="CJ121" s="38">
        <v>0</v>
      </c>
      <c r="CK121" s="38">
        <v>54.807379679999997</v>
      </c>
      <c r="CL121" s="38">
        <f t="shared" si="541"/>
        <v>54.807379679999997</v>
      </c>
      <c r="CM121" s="38">
        <v>0</v>
      </c>
      <c r="CN121" s="38">
        <v>0</v>
      </c>
      <c r="CO121" s="38">
        <f t="shared" si="542"/>
        <v>0</v>
      </c>
      <c r="CP121" s="38">
        <f t="shared" si="543"/>
        <v>54.807379679999997</v>
      </c>
      <c r="CQ121" s="39"/>
    </row>
    <row r="122" spans="1:95" s="18" customFormat="1" ht="64.5" customHeight="1" x14ac:dyDescent="0.25">
      <c r="A122" s="49" t="s">
        <v>233</v>
      </c>
      <c r="B122" s="39" t="s">
        <v>393</v>
      </c>
      <c r="C122" s="64" t="s">
        <v>292</v>
      </c>
      <c r="D122" s="35" t="s">
        <v>159</v>
      </c>
      <c r="E122" s="35">
        <v>2024</v>
      </c>
      <c r="F122" s="35">
        <v>2024</v>
      </c>
      <c r="G122" s="35">
        <f>F122</f>
        <v>2024</v>
      </c>
      <c r="H122" s="35" t="s">
        <v>152</v>
      </c>
      <c r="I122" s="38">
        <v>53.896526548755659</v>
      </c>
      <c r="J122" s="45" t="s">
        <v>196</v>
      </c>
      <c r="K122" s="35" t="s">
        <v>152</v>
      </c>
      <c r="L122" s="38">
        <f>I122</f>
        <v>53.896526548755659</v>
      </c>
      <c r="M122" s="45" t="s">
        <v>196</v>
      </c>
      <c r="N122" s="38" t="s">
        <v>152</v>
      </c>
      <c r="O122" s="38" t="s">
        <v>152</v>
      </c>
      <c r="P122" s="38">
        <v>372.22552925375999</v>
      </c>
      <c r="Q122" s="38">
        <v>420.31543058546805</v>
      </c>
      <c r="R122" s="38">
        <v>388.41759858787208</v>
      </c>
      <c r="S122" s="38">
        <v>447.92941112449694</v>
      </c>
      <c r="T122" s="38">
        <v>69.917744447999993</v>
      </c>
      <c r="U122" s="38">
        <f t="shared" si="544"/>
        <v>69.917744447999993</v>
      </c>
      <c r="V122" s="38">
        <v>0</v>
      </c>
      <c r="W122" s="38">
        <v>69.917744447999993</v>
      </c>
      <c r="X122" s="38">
        <f t="shared" si="620"/>
        <v>69.917744447999993</v>
      </c>
      <c r="Y122" s="38">
        <v>0</v>
      </c>
      <c r="Z122" s="38">
        <v>0</v>
      </c>
      <c r="AA122" s="38">
        <v>0</v>
      </c>
      <c r="AB122" s="38">
        <v>0</v>
      </c>
      <c r="AC122" s="38">
        <v>0</v>
      </c>
      <c r="AD122" s="38">
        <v>0</v>
      </c>
      <c r="AE122" s="38">
        <v>0</v>
      </c>
      <c r="AF122" s="38">
        <v>0</v>
      </c>
      <c r="AG122" s="38">
        <v>0</v>
      </c>
      <c r="AH122" s="38">
        <v>0</v>
      </c>
      <c r="AI122" s="43">
        <v>0</v>
      </c>
      <c r="AJ122" s="43">
        <v>0</v>
      </c>
      <c r="AK122" s="43">
        <v>0</v>
      </c>
      <c r="AL122" s="43">
        <v>0</v>
      </c>
      <c r="AM122" s="43">
        <v>0</v>
      </c>
      <c r="AN122" s="43">
        <v>0</v>
      </c>
      <c r="AO122" s="43">
        <v>0</v>
      </c>
      <c r="AP122" s="43">
        <v>0</v>
      </c>
      <c r="AQ122" s="43">
        <v>0</v>
      </c>
      <c r="AR122" s="43">
        <v>0</v>
      </c>
      <c r="AS122" s="43">
        <v>0</v>
      </c>
      <c r="AT122" s="43">
        <v>0</v>
      </c>
      <c r="AU122" s="43">
        <v>0</v>
      </c>
      <c r="AV122" s="43">
        <v>0</v>
      </c>
      <c r="AW122" s="43">
        <v>0</v>
      </c>
      <c r="AX122" s="38">
        <v>0</v>
      </c>
      <c r="AY122" s="38">
        <v>0</v>
      </c>
      <c r="AZ122" s="38">
        <v>0</v>
      </c>
      <c r="BA122" s="38">
        <v>0</v>
      </c>
      <c r="BB122" s="38">
        <v>0</v>
      </c>
      <c r="BC122" s="43">
        <v>0</v>
      </c>
      <c r="BD122" s="43">
        <v>0</v>
      </c>
      <c r="BE122" s="43">
        <v>0</v>
      </c>
      <c r="BF122" s="43">
        <v>0</v>
      </c>
      <c r="BG122" s="43">
        <v>0</v>
      </c>
      <c r="BH122" s="38">
        <f>SUM(BH124:BH134)</f>
        <v>0</v>
      </c>
      <c r="BI122" s="38">
        <f>SUM(BI124:BI134)</f>
        <v>0</v>
      </c>
      <c r="BJ122" s="38">
        <f>SUM(BJ124:BJ134)</f>
        <v>0</v>
      </c>
      <c r="BK122" s="38">
        <f>SUM(BK124:BK134)</f>
        <v>0</v>
      </c>
      <c r="BL122" s="38">
        <f>SUM(BL124:BL134)</f>
        <v>0</v>
      </c>
      <c r="BM122" s="43">
        <f>BQ122</f>
        <v>69.917744447999993</v>
      </c>
      <c r="BN122" s="43">
        <v>0</v>
      </c>
      <c r="BO122" s="43">
        <v>0</v>
      </c>
      <c r="BP122" s="43">
        <v>0</v>
      </c>
      <c r="BQ122" s="43">
        <v>69.917744447999993</v>
      </c>
      <c r="BR122" s="43">
        <f>BV122</f>
        <v>69.917744447999993</v>
      </c>
      <c r="BS122" s="43">
        <v>0</v>
      </c>
      <c r="BT122" s="43">
        <v>0</v>
      </c>
      <c r="BU122" s="43">
        <v>0</v>
      </c>
      <c r="BV122" s="43">
        <v>69.917744447999993</v>
      </c>
      <c r="BW122" s="43">
        <f>BZ122</f>
        <v>0</v>
      </c>
      <c r="BX122" s="43">
        <v>0</v>
      </c>
      <c r="BY122" s="43">
        <v>0</v>
      </c>
      <c r="BZ122" s="43">
        <v>0</v>
      </c>
      <c r="CA122" s="43">
        <v>0</v>
      </c>
      <c r="CB122" s="43">
        <f>CE122</f>
        <v>0</v>
      </c>
      <c r="CC122" s="43">
        <v>0</v>
      </c>
      <c r="CD122" s="43">
        <v>0</v>
      </c>
      <c r="CE122" s="43">
        <v>0</v>
      </c>
      <c r="CF122" s="43">
        <v>0</v>
      </c>
      <c r="CG122" s="38">
        <f t="shared" si="540"/>
        <v>69.917744447999993</v>
      </c>
      <c r="CH122" s="38">
        <v>0</v>
      </c>
      <c r="CI122" s="38">
        <v>0</v>
      </c>
      <c r="CJ122" s="38">
        <v>0</v>
      </c>
      <c r="CK122" s="38">
        <v>69.917744447999993</v>
      </c>
      <c r="CL122" s="38">
        <f t="shared" si="541"/>
        <v>69.917744447999993</v>
      </c>
      <c r="CM122" s="38">
        <v>0</v>
      </c>
      <c r="CN122" s="38">
        <v>0</v>
      </c>
      <c r="CO122" s="38">
        <f t="shared" si="542"/>
        <v>0</v>
      </c>
      <c r="CP122" s="38">
        <f t="shared" si="543"/>
        <v>69.917744447999993</v>
      </c>
      <c r="CQ122" s="39"/>
    </row>
    <row r="123" spans="1:95" s="18" customFormat="1" ht="64.5" customHeight="1" x14ac:dyDescent="0.25">
      <c r="A123" s="49" t="s">
        <v>324</v>
      </c>
      <c r="B123" s="91" t="s">
        <v>390</v>
      </c>
      <c r="C123" s="62" t="s">
        <v>325</v>
      </c>
      <c r="D123" s="35" t="s">
        <v>385</v>
      </c>
      <c r="E123" s="35">
        <v>2020</v>
      </c>
      <c r="F123" s="35">
        <v>2020</v>
      </c>
      <c r="G123" s="35">
        <v>2020</v>
      </c>
      <c r="H123" s="38" t="s">
        <v>152</v>
      </c>
      <c r="I123" s="38">
        <v>0.27999999999999958</v>
      </c>
      <c r="J123" s="45" t="s">
        <v>330</v>
      </c>
      <c r="K123" s="38" t="s">
        <v>152</v>
      </c>
      <c r="L123" s="38">
        <f>0.233333333333333*1.2</f>
        <v>0.27999999999999958</v>
      </c>
      <c r="M123" s="45" t="s">
        <v>330</v>
      </c>
      <c r="N123" s="35" t="s">
        <v>152</v>
      </c>
      <c r="O123" s="29" t="s">
        <v>152</v>
      </c>
      <c r="P123" s="38" t="s">
        <v>152</v>
      </c>
      <c r="Q123" s="38" t="s">
        <v>152</v>
      </c>
      <c r="R123" s="38" t="s">
        <v>152</v>
      </c>
      <c r="S123" s="38" t="s">
        <v>152</v>
      </c>
      <c r="T123" s="38">
        <v>0.27999999999999958</v>
      </c>
      <c r="U123" s="38">
        <v>0.28000000000000003</v>
      </c>
      <c r="V123" s="38">
        <v>0</v>
      </c>
      <c r="W123" s="38">
        <v>0</v>
      </c>
      <c r="X123" s="38">
        <f t="shared" si="620"/>
        <v>0</v>
      </c>
      <c r="Y123" s="38">
        <v>0</v>
      </c>
      <c r="Z123" s="38">
        <v>0</v>
      </c>
      <c r="AA123" s="38">
        <v>0</v>
      </c>
      <c r="AB123" s="38">
        <v>0</v>
      </c>
      <c r="AC123" s="38">
        <v>0</v>
      </c>
      <c r="AD123" s="38">
        <v>0</v>
      </c>
      <c r="AE123" s="38">
        <v>0</v>
      </c>
      <c r="AF123" s="38">
        <v>0</v>
      </c>
      <c r="AG123" s="38">
        <v>0</v>
      </c>
      <c r="AH123" s="38">
        <v>0</v>
      </c>
      <c r="AI123" s="38">
        <v>0.27999999999999958</v>
      </c>
      <c r="AJ123" s="43">
        <v>0</v>
      </c>
      <c r="AK123" s="43">
        <v>0</v>
      </c>
      <c r="AL123" s="43">
        <v>0</v>
      </c>
      <c r="AM123" s="43">
        <v>0.27999999999999958</v>
      </c>
      <c r="AN123" s="59">
        <f>AO123+AP123+AQ123+AR123</f>
        <v>0.28000000000000003</v>
      </c>
      <c r="AO123" s="59">
        <v>0</v>
      </c>
      <c r="AP123" s="59">
        <v>0</v>
      </c>
      <c r="AQ123" s="59">
        <v>0.28000000000000003</v>
      </c>
      <c r="AR123" s="59">
        <v>0</v>
      </c>
      <c r="AS123" s="43">
        <v>0</v>
      </c>
      <c r="AT123" s="43">
        <v>0</v>
      </c>
      <c r="AU123" s="43">
        <v>0</v>
      </c>
      <c r="AV123" s="43">
        <v>0</v>
      </c>
      <c r="AW123" s="43">
        <v>0</v>
      </c>
      <c r="AX123" s="38">
        <v>0</v>
      </c>
      <c r="AY123" s="38">
        <v>0</v>
      </c>
      <c r="AZ123" s="38">
        <v>0</v>
      </c>
      <c r="BA123" s="38">
        <v>0</v>
      </c>
      <c r="BB123" s="38">
        <v>0</v>
      </c>
      <c r="BC123" s="38">
        <v>0</v>
      </c>
      <c r="BD123" s="38">
        <f>BD124</f>
        <v>0</v>
      </c>
      <c r="BE123" s="38">
        <f>BE124</f>
        <v>0</v>
      </c>
      <c r="BF123" s="38">
        <v>0</v>
      </c>
      <c r="BG123" s="38">
        <f>BG124</f>
        <v>0</v>
      </c>
      <c r="BH123" s="38">
        <f>SUM(BH124:BH135)</f>
        <v>0</v>
      </c>
      <c r="BI123" s="38">
        <f>SUM(BI124:BI135)</f>
        <v>0</v>
      </c>
      <c r="BJ123" s="38">
        <f>SUM(BJ124:BJ135)</f>
        <v>0</v>
      </c>
      <c r="BK123" s="38">
        <f>SUM(BK124:BK135)</f>
        <v>0</v>
      </c>
      <c r="BL123" s="38">
        <f>SUM(BL124:BL135)</f>
        <v>0</v>
      </c>
      <c r="BM123" s="38">
        <f>BM124</f>
        <v>0</v>
      </c>
      <c r="BN123" s="38">
        <f>BN124</f>
        <v>0</v>
      </c>
      <c r="BO123" s="38">
        <f>BO124</f>
        <v>0</v>
      </c>
      <c r="BP123" s="38">
        <v>0</v>
      </c>
      <c r="BQ123" s="38">
        <f t="shared" ref="BQ123:CF123" si="621">BQ124</f>
        <v>0</v>
      </c>
      <c r="BR123" s="38">
        <f>BR124</f>
        <v>0</v>
      </c>
      <c r="BS123" s="38">
        <f>BS124</f>
        <v>0</v>
      </c>
      <c r="BT123" s="38">
        <f>BT124</f>
        <v>0</v>
      </c>
      <c r="BU123" s="38">
        <v>0</v>
      </c>
      <c r="BV123" s="38">
        <f t="shared" si="621"/>
        <v>0</v>
      </c>
      <c r="BW123" s="38">
        <f t="shared" si="621"/>
        <v>0</v>
      </c>
      <c r="BX123" s="38">
        <f t="shared" si="621"/>
        <v>0</v>
      </c>
      <c r="BY123" s="38">
        <f t="shared" si="621"/>
        <v>0</v>
      </c>
      <c r="BZ123" s="38">
        <f t="shared" si="621"/>
        <v>0</v>
      </c>
      <c r="CA123" s="38">
        <f t="shared" si="621"/>
        <v>0</v>
      </c>
      <c r="CB123" s="38">
        <f t="shared" si="621"/>
        <v>0</v>
      </c>
      <c r="CC123" s="38">
        <f t="shared" si="621"/>
        <v>0</v>
      </c>
      <c r="CD123" s="38">
        <f t="shared" si="621"/>
        <v>0</v>
      </c>
      <c r="CE123" s="38">
        <f t="shared" si="621"/>
        <v>0</v>
      </c>
      <c r="CF123" s="38">
        <f t="shared" si="621"/>
        <v>0</v>
      </c>
      <c r="CG123" s="38">
        <f t="shared" si="540"/>
        <v>0.27999999999999958</v>
      </c>
      <c r="CH123" s="38">
        <v>0</v>
      </c>
      <c r="CI123" s="38">
        <v>0</v>
      </c>
      <c r="CJ123" s="38">
        <v>0</v>
      </c>
      <c r="CK123" s="38">
        <v>0.27999999999999958</v>
      </c>
      <c r="CL123" s="38">
        <f t="shared" si="541"/>
        <v>0.28000000000000003</v>
      </c>
      <c r="CM123" s="38">
        <v>0</v>
      </c>
      <c r="CN123" s="38">
        <v>0</v>
      </c>
      <c r="CO123" s="38">
        <f t="shared" si="542"/>
        <v>0.28000000000000003</v>
      </c>
      <c r="CP123" s="38">
        <f t="shared" si="543"/>
        <v>0</v>
      </c>
      <c r="CQ123" s="39"/>
    </row>
    <row r="124" spans="1:95" s="18" customFormat="1" ht="54" customHeight="1" x14ac:dyDescent="0.25">
      <c r="A124" s="19"/>
      <c r="B124" s="19"/>
      <c r="C124" s="19"/>
      <c r="D124" s="23"/>
      <c r="E124" s="24"/>
      <c r="F124" s="19"/>
      <c r="G124" s="19"/>
      <c r="H124" s="14"/>
      <c r="I124" s="14"/>
      <c r="J124" s="25"/>
      <c r="K124" s="14"/>
      <c r="L124" s="14"/>
      <c r="M124" s="25"/>
      <c r="N124" s="19"/>
      <c r="O124" s="22"/>
      <c r="P124" s="23"/>
      <c r="Q124" s="22"/>
      <c r="R124" s="23"/>
      <c r="S124" s="22"/>
      <c r="T124" s="19"/>
      <c r="U124" s="19"/>
      <c r="V124" s="19"/>
      <c r="W124" s="19"/>
      <c r="X124" s="19"/>
      <c r="Y124" s="19"/>
      <c r="Z124" s="19"/>
      <c r="AA124" s="19"/>
      <c r="AB124" s="19"/>
      <c r="AC124" s="19"/>
      <c r="AD124" s="19"/>
      <c r="AE124" s="19"/>
      <c r="AF124" s="19"/>
      <c r="AG124" s="19"/>
      <c r="AH124" s="19"/>
      <c r="AI124" s="19"/>
      <c r="AJ124" s="19"/>
      <c r="AK124" s="19"/>
      <c r="AL124" s="19"/>
      <c r="AM124" s="19"/>
      <c r="AN124" s="19"/>
      <c r="AO124" s="19"/>
      <c r="AP124" s="19"/>
      <c r="AQ124" s="19"/>
      <c r="AR124" s="19"/>
      <c r="AS124" s="19"/>
      <c r="AT124" s="19"/>
      <c r="AU124" s="19"/>
      <c r="AV124" s="19"/>
      <c r="AW124" s="19"/>
      <c r="AX124" s="19"/>
      <c r="AY124" s="19"/>
      <c r="AZ124" s="19"/>
      <c r="BA124" s="19"/>
      <c r="BB124" s="19"/>
      <c r="BC124" s="19"/>
      <c r="BD124" s="19"/>
      <c r="BE124" s="19"/>
      <c r="BF124" s="19"/>
      <c r="BG124" s="19"/>
      <c r="BH124" s="19"/>
      <c r="BI124" s="19"/>
      <c r="BJ124" s="19"/>
      <c r="BK124" s="19"/>
      <c r="BL124" s="19"/>
      <c r="BM124" s="19"/>
      <c r="BN124" s="19"/>
      <c r="BO124" s="19"/>
      <c r="BP124" s="19"/>
      <c r="BQ124" s="19"/>
      <c r="BR124" s="19"/>
      <c r="BS124" s="19"/>
      <c r="BT124" s="19"/>
      <c r="BU124" s="19"/>
      <c r="BV124" s="19"/>
      <c r="BW124" s="19"/>
      <c r="BX124" s="19"/>
      <c r="BY124" s="19"/>
      <c r="BZ124" s="19"/>
      <c r="CA124" s="19"/>
      <c r="CB124" s="19"/>
      <c r="CC124" s="19"/>
      <c r="CD124" s="19"/>
      <c r="CE124" s="19"/>
      <c r="CF124" s="19"/>
      <c r="CG124" s="19"/>
      <c r="CH124" s="14"/>
      <c r="CI124" s="14"/>
      <c r="CJ124" s="14"/>
      <c r="CK124" s="14"/>
      <c r="CL124" s="19"/>
      <c r="CM124" s="14"/>
      <c r="CN124" s="14"/>
      <c r="CO124" s="14"/>
      <c r="CP124" s="14"/>
      <c r="CQ124" s="22"/>
    </row>
  </sheetData>
  <mergeCells count="43">
    <mergeCell ref="A5:BM5"/>
    <mergeCell ref="A7:BM7"/>
    <mergeCell ref="A8:BM8"/>
    <mergeCell ref="AI20:AM20"/>
    <mergeCell ref="AS20:AW20"/>
    <mergeCell ref="H19:M19"/>
    <mergeCell ref="N19:N21"/>
    <mergeCell ref="O19:O21"/>
    <mergeCell ref="P19:S19"/>
    <mergeCell ref="T19:U20"/>
    <mergeCell ref="BC20:BG20"/>
    <mergeCell ref="BM20:BQ20"/>
    <mergeCell ref="A6:AM6"/>
    <mergeCell ref="A9:AM9"/>
    <mergeCell ref="P20:Q20"/>
    <mergeCell ref="C19:C21"/>
    <mergeCell ref="F19:G20"/>
    <mergeCell ref="CQ19:CQ21"/>
    <mergeCell ref="H20:J20"/>
    <mergeCell ref="K20:M20"/>
    <mergeCell ref="BH20:BL20"/>
    <mergeCell ref="BR20:BV20"/>
    <mergeCell ref="CL20:CP20"/>
    <mergeCell ref="BW20:CA20"/>
    <mergeCell ref="CB20:CF20"/>
    <mergeCell ref="AX20:BB20"/>
    <mergeCell ref="R20:S20"/>
    <mergeCell ref="A10:AM10"/>
    <mergeCell ref="V19:X20"/>
    <mergeCell ref="A13:BM13"/>
    <mergeCell ref="R12:AX12"/>
    <mergeCell ref="AN20:AR20"/>
    <mergeCell ref="Y20:AC20"/>
    <mergeCell ref="AD20:AH20"/>
    <mergeCell ref="Y19:AH19"/>
    <mergeCell ref="AI19:CP19"/>
    <mergeCell ref="CG20:CK20"/>
    <mergeCell ref="A11:AM11"/>
    <mergeCell ref="CG17:CQ17"/>
    <mergeCell ref="A19:A21"/>
    <mergeCell ref="B19:B21"/>
    <mergeCell ref="D19:D21"/>
    <mergeCell ref="E19:E21"/>
  </mergeCells>
  <pageMargins left="0.19685039370078741" right="0.19685039370078741" top="0.35433070866141736" bottom="0.15748031496062992" header="0.31496062992125984" footer="0.31496062992125984"/>
  <pageSetup paperSize="8" scale="4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111"/>
  <sheetViews>
    <sheetView view="pageBreakPreview" topLeftCell="A12" zoomScale="60" zoomScaleNormal="100" workbookViewId="0">
      <pane xSplit="2" ySplit="14" topLeftCell="E58" activePane="bottomRight" state="frozen"/>
      <selection activeCell="A12" sqref="A12"/>
      <selection pane="topRight" activeCell="C12" sqref="C12"/>
      <selection pane="bottomLeft" activeCell="A26" sqref="A26"/>
      <selection pane="bottomRight" activeCell="K58" sqref="K58"/>
    </sheetView>
  </sheetViews>
  <sheetFormatPr defaultRowHeight="15.75" x14ac:dyDescent="0.25"/>
  <cols>
    <col min="1" max="1" width="13.140625" style="1" customWidth="1"/>
    <col min="2" max="2" width="45.5703125" style="1" customWidth="1"/>
    <col min="3" max="3" width="18" style="1" customWidth="1"/>
    <col min="4" max="4" width="10.7109375" style="1" customWidth="1"/>
    <col min="5" max="5" width="10.42578125" style="1" customWidth="1"/>
    <col min="6" max="6" width="9" style="1" customWidth="1"/>
    <col min="7" max="7" width="15.140625" style="1" hidden="1" customWidth="1"/>
    <col min="8" max="8" width="12.7109375" style="1" customWidth="1"/>
    <col min="9" max="9" width="16.7109375" style="1" customWidth="1"/>
    <col min="10" max="11" width="13" style="1" customWidth="1"/>
    <col min="12" max="12" width="17.28515625" style="1" customWidth="1"/>
    <col min="13" max="14" width="13" style="1" customWidth="1"/>
    <col min="15" max="15" width="11.85546875" style="1" customWidth="1"/>
    <col min="16" max="16" width="12.7109375" style="1" customWidth="1"/>
    <col min="17" max="17" width="11.85546875" style="1" customWidth="1"/>
    <col min="18" max="19" width="8" style="1" hidden="1" customWidth="1"/>
    <col min="20" max="20" width="10.42578125" style="1" customWidth="1"/>
    <col min="21" max="21" width="9.7109375" style="1" customWidth="1"/>
    <col min="22" max="22" width="9.140625" style="1" customWidth="1"/>
    <col min="23" max="23" width="10.5703125" style="1" customWidth="1"/>
    <col min="24" max="27" width="8" style="1" customWidth="1"/>
    <col min="28" max="28" width="10.5703125" style="1" customWidth="1"/>
    <col min="29" max="29" width="8.42578125" style="1" customWidth="1"/>
    <col min="30" max="30" width="15.85546875" style="1" customWidth="1"/>
    <col min="31" max="31" width="22.7109375" style="1" customWidth="1"/>
    <col min="32" max="32" width="10.7109375" style="1" customWidth="1"/>
    <col min="33" max="33" width="13.28515625" style="1" customWidth="1"/>
    <col min="34" max="34" width="10.140625" style="1" customWidth="1"/>
    <col min="35" max="35" width="17.5703125" style="1" customWidth="1"/>
    <col min="36" max="36" width="22.140625" style="1" customWidth="1"/>
    <col min="37" max="37" width="11.140625" style="1" customWidth="1"/>
    <col min="38" max="38" width="10.85546875" style="1" customWidth="1"/>
    <col min="39" max="39" width="7.42578125" style="1" customWidth="1"/>
    <col min="40" max="40" width="10.140625" style="1" customWidth="1"/>
    <col min="41" max="41" width="12.28515625" style="1" customWidth="1"/>
    <col min="42" max="42" width="9.7109375" style="1" customWidth="1"/>
    <col min="43" max="47" width="9.7109375" style="1" hidden="1" customWidth="1"/>
    <col min="48" max="48" width="12" style="1" customWidth="1"/>
    <col min="49" max="49" width="9.5703125" style="1" customWidth="1"/>
    <col min="50" max="50" width="9.85546875" style="1" customWidth="1"/>
    <col min="51" max="51" width="11.7109375" style="1" customWidth="1"/>
    <col min="52" max="57" width="9.5703125" style="1" customWidth="1"/>
    <col min="58" max="58" width="10.28515625" style="1" customWidth="1"/>
    <col min="59" max="59" width="7" style="1" customWidth="1"/>
    <col min="60" max="60" width="10.140625" style="1" customWidth="1"/>
    <col min="61" max="61" width="11.85546875" style="1" customWidth="1"/>
    <col min="62" max="62" width="9" style="1" customWidth="1"/>
    <col min="63" max="63" width="10" style="1" customWidth="1"/>
    <col min="64" max="64" width="8.28515625" style="1" customWidth="1"/>
    <col min="65" max="65" width="10.5703125" style="1" customWidth="1"/>
    <col min="66" max="66" width="11.140625" style="1" customWidth="1"/>
    <col min="67" max="67" width="8.28515625" style="1" customWidth="1"/>
    <col min="68" max="69" width="8.28515625" style="1" hidden="1" customWidth="1"/>
    <col min="70" max="70" width="10" style="1" hidden="1" customWidth="1"/>
    <col min="71" max="71" width="11.140625" style="1" hidden="1" customWidth="1"/>
    <col min="72" max="74" width="8.28515625" style="1" hidden="1" customWidth="1"/>
    <col min="75" max="75" width="9.85546875" style="1" hidden="1" customWidth="1"/>
    <col min="76" max="76" width="11.7109375" style="1" hidden="1" customWidth="1"/>
    <col min="77" max="77" width="8.28515625" style="1" hidden="1" customWidth="1"/>
    <col min="78" max="78" width="12.5703125" style="1" customWidth="1"/>
    <col min="79" max="79" width="9.42578125" style="1" customWidth="1"/>
    <col min="80" max="80" width="10.85546875" style="1" customWidth="1"/>
    <col min="81" max="81" width="12.85546875" style="1" customWidth="1"/>
    <col min="82" max="82" width="10.28515625" style="1" customWidth="1"/>
    <col min="83" max="83" width="16" style="1" customWidth="1"/>
    <col min="84" max="84" width="6.7109375" style="1" customWidth="1"/>
    <col min="85" max="85" width="10.7109375" style="1" customWidth="1"/>
    <col min="86" max="86" width="11.85546875" style="1" customWidth="1"/>
    <col min="87" max="87" width="12.85546875" style="1" customWidth="1"/>
    <col min="88" max="88" width="23.7109375" style="1" customWidth="1"/>
    <col min="89" max="16384" width="9.140625" style="1"/>
  </cols>
  <sheetData>
    <row r="1" spans="1:88" ht="18.75" hidden="1" customHeight="1" x14ac:dyDescent="0.25">
      <c r="AA1" s="15"/>
      <c r="CJ1" s="15" t="s">
        <v>0</v>
      </c>
    </row>
    <row r="2" spans="1:88" ht="18.75" hidden="1" customHeight="1" x14ac:dyDescent="0.3">
      <c r="AA2" s="16"/>
      <c r="CJ2" s="16" t="s">
        <v>1</v>
      </c>
    </row>
    <row r="3" spans="1:88" ht="18.75" hidden="1" customHeight="1" x14ac:dyDescent="0.3">
      <c r="AA3" s="16"/>
      <c r="CJ3" s="16" t="s">
        <v>2</v>
      </c>
    </row>
    <row r="4" spans="1:88" ht="18.75" hidden="1" customHeight="1" x14ac:dyDescent="0.3">
      <c r="AA4" s="16"/>
      <c r="AI4" s="16"/>
    </row>
    <row r="5" spans="1:88" ht="18.75" hidden="1" customHeight="1" x14ac:dyDescent="0.3">
      <c r="AA5" s="16"/>
      <c r="AI5" s="16"/>
      <c r="AJ5" s="2"/>
      <c r="AK5" s="2" t="s">
        <v>3</v>
      </c>
    </row>
    <row r="6" spans="1:88" ht="18.75" hidden="1" customHeight="1" x14ac:dyDescent="0.3">
      <c r="AA6" s="16"/>
      <c r="AI6" s="16"/>
      <c r="AJ6" s="2"/>
      <c r="AK6" s="2" t="s">
        <v>4</v>
      </c>
    </row>
    <row r="7" spans="1:88" ht="18.75" hidden="1" customHeight="1" x14ac:dyDescent="0.3">
      <c r="AA7" s="16"/>
      <c r="AI7" s="16"/>
      <c r="AJ7" s="2"/>
      <c r="AK7" s="2" t="s">
        <v>5</v>
      </c>
    </row>
    <row r="8" spans="1:88" ht="18.75" hidden="1" customHeight="1" x14ac:dyDescent="0.3">
      <c r="AA8" s="16"/>
      <c r="AI8" s="16"/>
      <c r="AJ8" s="2"/>
      <c r="AK8" s="2" t="s">
        <v>6</v>
      </c>
    </row>
    <row r="9" spans="1:88" ht="18.75" hidden="1" customHeight="1" x14ac:dyDescent="0.3">
      <c r="AA9" s="16"/>
      <c r="AI9" s="16"/>
      <c r="AJ9" s="2"/>
      <c r="AK9" s="2" t="s">
        <v>7</v>
      </c>
    </row>
    <row r="10" spans="1:88" ht="18.75" hidden="1" customHeight="1" x14ac:dyDescent="0.3">
      <c r="AA10" s="16"/>
      <c r="AI10" s="16"/>
      <c r="AJ10" s="2"/>
      <c r="AK10" s="2"/>
    </row>
    <row r="11" spans="1:88" ht="18.75" hidden="1" customHeight="1" x14ac:dyDescent="0.3">
      <c r="AA11" s="16"/>
      <c r="AI11" s="16"/>
      <c r="AJ11" s="2"/>
      <c r="AK11" s="2" t="s">
        <v>8</v>
      </c>
    </row>
    <row r="12" spans="1:88" ht="18.75" customHeight="1" x14ac:dyDescent="0.25">
      <c r="A12" s="119" t="s">
        <v>178</v>
      </c>
      <c r="B12" s="119"/>
      <c r="C12" s="119"/>
      <c r="D12" s="119"/>
      <c r="E12" s="119"/>
      <c r="F12" s="119"/>
      <c r="G12" s="119"/>
      <c r="H12" s="119"/>
      <c r="I12" s="119"/>
      <c r="J12" s="119"/>
      <c r="K12" s="119"/>
      <c r="L12" s="119"/>
      <c r="M12" s="119"/>
      <c r="N12" s="119"/>
      <c r="O12" s="119"/>
      <c r="P12" s="119"/>
      <c r="Q12" s="119"/>
      <c r="R12" s="119"/>
      <c r="S12" s="119"/>
      <c r="T12" s="119"/>
      <c r="U12" s="119"/>
      <c r="V12" s="119"/>
      <c r="W12" s="119"/>
      <c r="X12" s="119"/>
      <c r="Y12" s="119"/>
      <c r="Z12" s="119"/>
      <c r="AA12" s="119"/>
      <c r="AB12" s="119"/>
      <c r="AC12" s="119"/>
      <c r="AD12" s="119"/>
      <c r="AE12" s="119"/>
      <c r="AF12" s="119"/>
      <c r="AG12" s="119"/>
      <c r="AH12" s="119"/>
      <c r="AI12" s="119"/>
      <c r="AJ12" s="119"/>
      <c r="AK12" s="119"/>
      <c r="AL12" s="119"/>
      <c r="AM12" s="119"/>
      <c r="AN12" s="119"/>
      <c r="AO12" s="119"/>
      <c r="AP12" s="119"/>
      <c r="AQ12" s="119"/>
      <c r="AR12" s="119"/>
      <c r="AS12" s="119"/>
      <c r="AT12" s="119"/>
      <c r="AU12" s="119"/>
      <c r="AV12" s="119"/>
      <c r="AW12" s="119"/>
      <c r="AX12" s="119"/>
      <c r="AY12" s="119"/>
      <c r="AZ12" s="119"/>
      <c r="BA12" s="119"/>
      <c r="BB12" s="119"/>
      <c r="BC12" s="119"/>
      <c r="BD12" s="119"/>
      <c r="BE12" s="119"/>
      <c r="BF12" s="119"/>
    </row>
    <row r="13" spans="1:88" ht="18.75" x14ac:dyDescent="0.3">
      <c r="A13" s="120"/>
      <c r="B13" s="120"/>
      <c r="C13" s="120"/>
      <c r="D13" s="120"/>
      <c r="E13" s="120"/>
      <c r="F13" s="120"/>
      <c r="G13" s="120"/>
      <c r="H13" s="120"/>
      <c r="I13" s="120"/>
      <c r="J13" s="120"/>
      <c r="K13" s="120"/>
      <c r="L13" s="120"/>
      <c r="M13" s="120"/>
      <c r="N13" s="120"/>
      <c r="O13" s="120"/>
      <c r="P13" s="120"/>
      <c r="Q13" s="120"/>
      <c r="R13" s="120"/>
      <c r="S13" s="120"/>
      <c r="T13" s="120"/>
      <c r="U13" s="120"/>
      <c r="V13" s="120"/>
      <c r="W13" s="120"/>
      <c r="X13" s="120"/>
      <c r="Y13" s="120"/>
      <c r="Z13" s="120"/>
      <c r="AA13" s="120"/>
      <c r="AB13" s="120"/>
      <c r="AC13" s="120"/>
      <c r="AD13" s="120"/>
      <c r="AE13" s="120"/>
      <c r="AF13" s="120"/>
      <c r="AG13" s="120"/>
      <c r="AH13" s="120"/>
      <c r="AI13" s="120"/>
      <c r="AJ13" s="120"/>
      <c r="AK13" s="120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  <c r="BY13" s="56"/>
      <c r="BZ13" s="56"/>
      <c r="CA13" s="56"/>
      <c r="CB13" s="56"/>
      <c r="CC13" s="56"/>
      <c r="CD13" s="56"/>
      <c r="CE13" s="56"/>
      <c r="CF13" s="56"/>
      <c r="CG13" s="56"/>
      <c r="CH13" s="56"/>
      <c r="CI13" s="56"/>
      <c r="CJ13" s="56"/>
    </row>
    <row r="14" spans="1:88" ht="18.75" x14ac:dyDescent="0.25">
      <c r="A14" s="117" t="s">
        <v>9</v>
      </c>
      <c r="B14" s="117"/>
      <c r="C14" s="117"/>
      <c r="D14" s="117"/>
      <c r="E14" s="117"/>
      <c r="F14" s="117"/>
      <c r="G14" s="117"/>
      <c r="H14" s="117"/>
      <c r="I14" s="117"/>
      <c r="J14" s="117"/>
      <c r="K14" s="117"/>
      <c r="L14" s="117"/>
      <c r="M14" s="117"/>
      <c r="N14" s="117"/>
      <c r="O14" s="117"/>
      <c r="P14" s="117"/>
      <c r="Q14" s="117"/>
      <c r="R14" s="117"/>
      <c r="S14" s="117"/>
      <c r="T14" s="117"/>
      <c r="U14" s="117"/>
      <c r="V14" s="117"/>
      <c r="W14" s="117"/>
      <c r="X14" s="117"/>
      <c r="Y14" s="117"/>
      <c r="Z14" s="117"/>
      <c r="AA14" s="117"/>
      <c r="AB14" s="117"/>
      <c r="AC14" s="117"/>
      <c r="AD14" s="117"/>
      <c r="AE14" s="117"/>
      <c r="AF14" s="117"/>
      <c r="AG14" s="117"/>
      <c r="AH14" s="117"/>
      <c r="AI14" s="117"/>
      <c r="AJ14" s="117"/>
      <c r="AK14" s="117"/>
      <c r="AL14" s="117"/>
      <c r="AM14" s="117"/>
      <c r="AN14" s="117"/>
      <c r="AO14" s="117"/>
      <c r="AP14" s="117"/>
      <c r="AQ14" s="117"/>
      <c r="AR14" s="117"/>
      <c r="AS14" s="117"/>
      <c r="AT14" s="117"/>
      <c r="AU14" s="117"/>
      <c r="AV14" s="117"/>
      <c r="AW14" s="117"/>
      <c r="AX14" s="117"/>
      <c r="AY14" s="117"/>
      <c r="AZ14" s="117"/>
      <c r="BA14" s="117"/>
      <c r="BB14" s="117"/>
      <c r="BC14" s="117"/>
      <c r="BD14" s="117"/>
      <c r="BE14" s="117"/>
      <c r="BF14" s="117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</row>
    <row r="15" spans="1:88" ht="18.75" customHeight="1" x14ac:dyDescent="0.25">
      <c r="A15" s="118" t="s">
        <v>10</v>
      </c>
      <c r="B15" s="118"/>
      <c r="C15" s="118"/>
      <c r="D15" s="118"/>
      <c r="E15" s="118"/>
      <c r="F15" s="118"/>
      <c r="G15" s="118"/>
      <c r="H15" s="118"/>
      <c r="I15" s="118"/>
      <c r="J15" s="118"/>
      <c r="K15" s="118"/>
      <c r="L15" s="118"/>
      <c r="M15" s="118"/>
      <c r="N15" s="118"/>
      <c r="O15" s="118"/>
      <c r="P15" s="118"/>
      <c r="Q15" s="118"/>
      <c r="R15" s="118"/>
      <c r="S15" s="118"/>
      <c r="T15" s="118"/>
      <c r="U15" s="118"/>
      <c r="V15" s="118"/>
      <c r="W15" s="118"/>
      <c r="X15" s="118"/>
      <c r="Y15" s="118"/>
      <c r="Z15" s="118"/>
      <c r="AA15" s="118"/>
      <c r="AB15" s="118"/>
      <c r="AC15" s="118"/>
      <c r="AD15" s="118"/>
      <c r="AE15" s="118"/>
      <c r="AF15" s="118"/>
      <c r="AG15" s="118"/>
      <c r="AH15" s="118"/>
      <c r="AI15" s="118"/>
      <c r="AJ15" s="118"/>
      <c r="AK15" s="118"/>
      <c r="AL15" s="118"/>
      <c r="AM15" s="118"/>
      <c r="AN15" s="118"/>
      <c r="AO15" s="118"/>
      <c r="AP15" s="118"/>
      <c r="AQ15" s="118"/>
      <c r="AR15" s="118"/>
      <c r="AS15" s="118"/>
      <c r="AT15" s="118"/>
      <c r="AU15" s="118"/>
      <c r="AV15" s="118"/>
      <c r="AW15" s="118"/>
      <c r="AX15" s="118"/>
      <c r="AY15" s="118"/>
      <c r="AZ15" s="118"/>
      <c r="BA15" s="118"/>
      <c r="BB15" s="118"/>
      <c r="BC15" s="118"/>
      <c r="BD15" s="118"/>
      <c r="BE15" s="118"/>
      <c r="BF15" s="118"/>
      <c r="BG15" s="21"/>
      <c r="BH15" s="21"/>
      <c r="BI15" s="21"/>
      <c r="BJ15" s="21"/>
      <c r="BK15" s="21"/>
      <c r="BL15" s="21"/>
      <c r="BM15" s="21"/>
      <c r="BN15" s="21"/>
      <c r="BO15" s="21"/>
      <c r="BP15" s="21"/>
      <c r="BQ15" s="21"/>
      <c r="BR15" s="21"/>
      <c r="BS15" s="21"/>
      <c r="BT15" s="21"/>
      <c r="BU15" s="21"/>
      <c r="BV15" s="21"/>
      <c r="BW15" s="21"/>
      <c r="BX15" s="21"/>
      <c r="BY15" s="21"/>
      <c r="BZ15" s="21"/>
      <c r="CA15" s="21"/>
      <c r="CB15" s="21"/>
      <c r="CC15" s="21"/>
      <c r="CD15" s="21"/>
      <c r="CE15" s="21"/>
      <c r="CF15" s="21"/>
      <c r="CG15" s="21"/>
      <c r="CH15" s="21"/>
      <c r="CI15" s="21"/>
      <c r="CJ15" s="21"/>
    </row>
    <row r="16" spans="1:88" ht="18.75" x14ac:dyDescent="0.3">
      <c r="A16" s="104"/>
      <c r="B16" s="104"/>
      <c r="C16" s="104"/>
      <c r="D16" s="104"/>
      <c r="E16" s="104"/>
      <c r="F16" s="104"/>
      <c r="G16" s="104"/>
      <c r="H16" s="104"/>
      <c r="I16" s="104"/>
      <c r="J16" s="104"/>
      <c r="K16" s="104"/>
      <c r="L16" s="104"/>
      <c r="M16" s="104"/>
      <c r="N16" s="104"/>
      <c r="O16" s="104"/>
      <c r="P16" s="104"/>
      <c r="Q16" s="104"/>
      <c r="R16" s="104"/>
      <c r="S16" s="104"/>
      <c r="T16" s="104"/>
      <c r="U16" s="104"/>
      <c r="V16" s="104"/>
      <c r="W16" s="104"/>
      <c r="X16" s="104"/>
      <c r="Y16" s="104"/>
      <c r="Z16" s="104"/>
      <c r="AA16" s="104"/>
      <c r="AB16" s="104"/>
      <c r="AC16" s="104"/>
      <c r="AD16" s="104"/>
      <c r="AE16" s="104"/>
      <c r="AF16" s="104"/>
      <c r="AG16" s="104"/>
      <c r="AH16" s="104"/>
      <c r="AI16" s="104"/>
      <c r="AJ16" s="104"/>
      <c r="AK16" s="104"/>
      <c r="CJ16" s="16"/>
    </row>
    <row r="17" spans="1:88" ht="18.75" hidden="1" x14ac:dyDescent="0.3">
      <c r="A17" s="99"/>
      <c r="B17" s="99"/>
      <c r="C17" s="99"/>
      <c r="D17" s="99"/>
      <c r="E17" s="99"/>
      <c r="F17" s="99"/>
      <c r="G17" s="99"/>
      <c r="H17" s="99"/>
      <c r="I17" s="99"/>
      <c r="J17" s="99"/>
      <c r="K17" s="99"/>
      <c r="L17" s="99"/>
      <c r="M17" s="99"/>
      <c r="N17" s="99"/>
      <c r="O17" s="99"/>
      <c r="P17" s="99"/>
      <c r="Q17" s="99"/>
      <c r="R17" s="99"/>
      <c r="S17" s="99"/>
      <c r="T17" s="99"/>
      <c r="U17" s="99"/>
      <c r="V17" s="99"/>
      <c r="W17" s="99"/>
      <c r="X17" s="99"/>
      <c r="Y17" s="99"/>
      <c r="Z17" s="99"/>
      <c r="AA17" s="99"/>
      <c r="AB17" s="99"/>
      <c r="AC17" s="99"/>
      <c r="AD17" s="99"/>
      <c r="AE17" s="99"/>
      <c r="AF17" s="99"/>
      <c r="AG17" s="99"/>
      <c r="AH17" s="99"/>
      <c r="AI17" s="99"/>
      <c r="AJ17" s="99"/>
      <c r="AK17" s="99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</row>
    <row r="18" spans="1:88" ht="18.75" hidden="1" x14ac:dyDescent="0.25">
      <c r="A18" s="119"/>
      <c r="B18" s="119"/>
      <c r="C18" s="119"/>
      <c r="D18" s="119"/>
      <c r="E18" s="119"/>
      <c r="F18" s="119"/>
      <c r="G18" s="119"/>
      <c r="H18" s="119"/>
      <c r="I18" s="119"/>
      <c r="J18" s="119"/>
      <c r="K18" s="119"/>
      <c r="L18" s="119"/>
      <c r="M18" s="119"/>
      <c r="N18" s="119"/>
      <c r="O18" s="119"/>
      <c r="P18" s="119"/>
      <c r="Q18" s="119"/>
      <c r="R18" s="119"/>
      <c r="S18" s="119"/>
      <c r="T18" s="119"/>
      <c r="U18" s="119"/>
      <c r="V18" s="119"/>
      <c r="W18" s="119"/>
      <c r="X18" s="119"/>
      <c r="Y18" s="119"/>
      <c r="Z18" s="119"/>
      <c r="AA18" s="119"/>
      <c r="AB18" s="119"/>
      <c r="AC18" s="119"/>
      <c r="AD18" s="119"/>
      <c r="AE18" s="119"/>
      <c r="AF18" s="119"/>
      <c r="AG18" s="119"/>
      <c r="AH18" s="119"/>
      <c r="AI18" s="119"/>
      <c r="AJ18" s="119"/>
      <c r="AK18" s="119"/>
      <c r="AL18" s="51"/>
      <c r="AM18" s="51"/>
      <c r="AN18" s="51"/>
      <c r="AO18" s="51"/>
      <c r="AP18" s="51"/>
      <c r="AQ18" s="51"/>
      <c r="AR18" s="51"/>
      <c r="AS18" s="51"/>
      <c r="AT18" s="51"/>
      <c r="AU18" s="51"/>
      <c r="AV18" s="51"/>
      <c r="AW18" s="51"/>
      <c r="AX18" s="51"/>
      <c r="AY18" s="51"/>
      <c r="AZ18" s="51"/>
      <c r="BA18" s="51"/>
      <c r="BB18" s="51"/>
      <c r="BC18" s="51"/>
      <c r="BD18" s="51"/>
      <c r="BE18" s="51"/>
      <c r="BF18" s="51"/>
      <c r="BG18" s="51"/>
      <c r="BH18" s="51"/>
      <c r="BI18" s="51"/>
      <c r="BJ18" s="51"/>
      <c r="BK18" s="51"/>
      <c r="BL18" s="51"/>
      <c r="BM18" s="51"/>
      <c r="BN18" s="51"/>
      <c r="BO18" s="51"/>
      <c r="BP18" s="51"/>
      <c r="BQ18" s="51"/>
      <c r="BR18" s="51"/>
      <c r="BS18" s="51"/>
      <c r="BT18" s="51"/>
      <c r="BU18" s="51"/>
      <c r="BV18" s="51"/>
      <c r="BW18" s="51"/>
      <c r="BX18" s="51"/>
      <c r="BY18" s="51"/>
      <c r="BZ18" s="51"/>
      <c r="CA18" s="51"/>
      <c r="CB18" s="51"/>
      <c r="CC18" s="51"/>
      <c r="CD18" s="51"/>
      <c r="CE18" s="51"/>
      <c r="CF18" s="51"/>
      <c r="CG18" s="51"/>
      <c r="CH18" s="51"/>
      <c r="CI18" s="51"/>
      <c r="CJ18" s="51"/>
    </row>
    <row r="19" spans="1:88" ht="18.75" hidden="1" x14ac:dyDescent="0.3">
      <c r="A19" s="99" t="s">
        <v>204</v>
      </c>
      <c r="B19" s="99"/>
      <c r="C19" s="99"/>
      <c r="D19" s="99"/>
      <c r="E19" s="99"/>
      <c r="F19" s="99"/>
      <c r="G19" s="99"/>
      <c r="H19" s="99"/>
      <c r="I19" s="99"/>
      <c r="J19" s="99"/>
      <c r="K19" s="99"/>
      <c r="L19" s="99"/>
      <c r="M19" s="99"/>
      <c r="N19" s="99"/>
      <c r="O19" s="99"/>
      <c r="P19" s="99"/>
      <c r="Q19" s="99"/>
      <c r="R19" s="99"/>
      <c r="S19" s="99"/>
      <c r="T19" s="99"/>
      <c r="U19" s="99"/>
      <c r="V19" s="99"/>
      <c r="W19" s="99"/>
      <c r="X19" s="99"/>
      <c r="Y19" s="99"/>
      <c r="Z19" s="99"/>
      <c r="AA19" s="99"/>
      <c r="AB19" s="99"/>
      <c r="AC19" s="99"/>
      <c r="AD19" s="99"/>
      <c r="AE19" s="99"/>
      <c r="AF19" s="99"/>
      <c r="AG19" s="99"/>
      <c r="AH19" s="99"/>
      <c r="AI19" s="99"/>
      <c r="AJ19" s="99"/>
      <c r="AK19" s="99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</row>
    <row r="20" spans="1:88" hidden="1" x14ac:dyDescent="0.25">
      <c r="A20" s="104" t="s">
        <v>164</v>
      </c>
      <c r="B20" s="104"/>
      <c r="C20" s="104"/>
      <c r="D20" s="104"/>
      <c r="E20" s="104"/>
      <c r="F20" s="104"/>
      <c r="G20" s="104"/>
      <c r="H20" s="104"/>
      <c r="I20" s="104"/>
      <c r="J20" s="104"/>
      <c r="K20" s="104"/>
      <c r="L20" s="104"/>
      <c r="M20" s="104"/>
      <c r="N20" s="104"/>
      <c r="O20" s="104"/>
      <c r="P20" s="104"/>
      <c r="Q20" s="104"/>
      <c r="R20" s="104"/>
      <c r="S20" s="104"/>
      <c r="T20" s="104"/>
      <c r="U20" s="104"/>
      <c r="V20" s="104"/>
      <c r="W20" s="104"/>
      <c r="X20" s="104"/>
      <c r="Y20" s="104"/>
      <c r="Z20" s="104"/>
      <c r="AA20" s="104"/>
      <c r="AB20" s="104"/>
      <c r="AC20" s="104"/>
      <c r="AD20" s="104"/>
      <c r="AE20" s="104"/>
      <c r="AF20" s="104"/>
      <c r="AG20" s="104"/>
      <c r="AH20" s="104"/>
      <c r="AI20" s="104"/>
      <c r="AJ20" s="104"/>
      <c r="AK20" s="104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</row>
    <row r="21" spans="1:88" ht="35.25" customHeight="1" x14ac:dyDescent="0.25">
      <c r="K21" s="26"/>
      <c r="L21" s="26">
        <f>L26-I26</f>
        <v>11.139020971987179</v>
      </c>
      <c r="O21" s="26"/>
      <c r="U21" s="26"/>
      <c r="V21" s="26"/>
      <c r="W21" s="28"/>
      <c r="X21" s="28"/>
      <c r="Y21" s="28"/>
      <c r="AA21" s="26"/>
      <c r="AB21" s="27"/>
      <c r="AG21" s="27"/>
      <c r="BZ21" s="112"/>
      <c r="CA21" s="112"/>
      <c r="CB21" s="112"/>
      <c r="CC21" s="112"/>
      <c r="CD21" s="112"/>
      <c r="CE21" s="112"/>
      <c r="CF21" s="112"/>
      <c r="CG21" s="112"/>
      <c r="CH21" s="112"/>
      <c r="CI21" s="112"/>
      <c r="CJ21" s="112"/>
    </row>
    <row r="22" spans="1:88" ht="147" customHeight="1" x14ac:dyDescent="0.25">
      <c r="A22" s="106" t="s">
        <v>11</v>
      </c>
      <c r="B22" s="106" t="s">
        <v>12</v>
      </c>
      <c r="C22" s="106" t="s">
        <v>173</v>
      </c>
      <c r="D22" s="106" t="s">
        <v>13</v>
      </c>
      <c r="E22" s="106" t="s">
        <v>14</v>
      </c>
      <c r="F22" s="106" t="s">
        <v>165</v>
      </c>
      <c r="G22" s="106"/>
      <c r="H22" s="106" t="s">
        <v>15</v>
      </c>
      <c r="I22" s="106"/>
      <c r="J22" s="106"/>
      <c r="K22" s="106"/>
      <c r="L22" s="106"/>
      <c r="M22" s="106"/>
      <c r="N22" s="113" t="s">
        <v>16</v>
      </c>
      <c r="O22" s="113" t="s">
        <v>254</v>
      </c>
      <c r="P22" s="106" t="s">
        <v>17</v>
      </c>
      <c r="Q22" s="106"/>
      <c r="R22" s="106"/>
      <c r="S22" s="106"/>
      <c r="T22" s="106" t="s">
        <v>18</v>
      </c>
      <c r="U22" s="106"/>
      <c r="V22" s="100" t="s">
        <v>163</v>
      </c>
      <c r="W22" s="101"/>
      <c r="X22" s="101"/>
      <c r="Y22" s="101"/>
      <c r="Z22" s="101"/>
      <c r="AA22" s="121"/>
      <c r="AB22" s="107" t="s">
        <v>197</v>
      </c>
      <c r="AC22" s="108"/>
      <c r="AD22" s="108"/>
      <c r="AE22" s="108"/>
      <c r="AF22" s="108"/>
      <c r="AG22" s="108"/>
      <c r="AH22" s="108"/>
      <c r="AI22" s="108"/>
      <c r="AJ22" s="108"/>
      <c r="AK22" s="108"/>
      <c r="AL22" s="108"/>
      <c r="AM22" s="108"/>
      <c r="AN22" s="108"/>
      <c r="AO22" s="108"/>
      <c r="AP22" s="108"/>
      <c r="AQ22" s="108"/>
      <c r="AR22" s="108"/>
      <c r="AS22" s="108"/>
      <c r="AT22" s="108"/>
      <c r="AU22" s="108"/>
      <c r="AV22" s="108"/>
      <c r="AW22" s="108"/>
      <c r="AX22" s="108"/>
      <c r="AY22" s="108"/>
      <c r="AZ22" s="108"/>
      <c r="BA22" s="108"/>
      <c r="BB22" s="108"/>
      <c r="BC22" s="108"/>
      <c r="BD22" s="108"/>
      <c r="BE22" s="108"/>
      <c r="BF22" s="108"/>
      <c r="BG22" s="108"/>
      <c r="BH22" s="108"/>
      <c r="BI22" s="108"/>
      <c r="BJ22" s="108"/>
      <c r="BK22" s="108"/>
      <c r="BL22" s="108"/>
      <c r="BM22" s="108"/>
      <c r="BN22" s="108"/>
      <c r="BO22" s="108"/>
      <c r="BP22" s="108"/>
      <c r="BQ22" s="108"/>
      <c r="BR22" s="108"/>
      <c r="BS22" s="108"/>
      <c r="BT22" s="108"/>
      <c r="BU22" s="108"/>
      <c r="BV22" s="108"/>
      <c r="BW22" s="108"/>
      <c r="BX22" s="108"/>
      <c r="BY22" s="108"/>
      <c r="BZ22" s="108"/>
      <c r="CA22" s="108"/>
      <c r="CB22" s="108"/>
      <c r="CC22" s="108"/>
      <c r="CD22" s="108"/>
      <c r="CE22" s="108"/>
      <c r="CF22" s="108"/>
      <c r="CG22" s="108"/>
      <c r="CH22" s="108"/>
      <c r="CI22" s="109"/>
      <c r="CJ22" s="113" t="s">
        <v>203</v>
      </c>
    </row>
    <row r="23" spans="1:88" ht="161.25" customHeight="1" x14ac:dyDescent="0.25">
      <c r="A23" s="106"/>
      <c r="B23" s="106"/>
      <c r="C23" s="106"/>
      <c r="D23" s="106"/>
      <c r="E23" s="106"/>
      <c r="F23" s="106"/>
      <c r="G23" s="106"/>
      <c r="H23" s="107" t="s">
        <v>19</v>
      </c>
      <c r="I23" s="108"/>
      <c r="J23" s="109"/>
      <c r="K23" s="102" t="s">
        <v>20</v>
      </c>
      <c r="L23" s="103"/>
      <c r="M23" s="116"/>
      <c r="N23" s="114"/>
      <c r="O23" s="114"/>
      <c r="P23" s="106" t="s">
        <v>19</v>
      </c>
      <c r="Q23" s="106"/>
      <c r="R23" s="106" t="s">
        <v>20</v>
      </c>
      <c r="S23" s="106"/>
      <c r="T23" s="106"/>
      <c r="U23" s="106"/>
      <c r="V23" s="102"/>
      <c r="W23" s="103"/>
      <c r="X23" s="103"/>
      <c r="Y23" s="103"/>
      <c r="Z23" s="103"/>
      <c r="AA23" s="116"/>
      <c r="AB23" s="106" t="s">
        <v>198</v>
      </c>
      <c r="AC23" s="106"/>
      <c r="AD23" s="106"/>
      <c r="AE23" s="106"/>
      <c r="AF23" s="106"/>
      <c r="AG23" s="106" t="s">
        <v>20</v>
      </c>
      <c r="AH23" s="106"/>
      <c r="AI23" s="106"/>
      <c r="AJ23" s="106"/>
      <c r="AK23" s="106"/>
      <c r="AL23" s="107" t="s">
        <v>199</v>
      </c>
      <c r="AM23" s="108"/>
      <c r="AN23" s="108"/>
      <c r="AO23" s="108"/>
      <c r="AP23" s="109"/>
      <c r="AQ23" s="107" t="s">
        <v>20</v>
      </c>
      <c r="AR23" s="108"/>
      <c r="AS23" s="108"/>
      <c r="AT23" s="108"/>
      <c r="AU23" s="109"/>
      <c r="AV23" s="107" t="s">
        <v>200</v>
      </c>
      <c r="AW23" s="108"/>
      <c r="AX23" s="108"/>
      <c r="AY23" s="108"/>
      <c r="AZ23" s="109"/>
      <c r="BA23" s="107" t="s">
        <v>20</v>
      </c>
      <c r="BB23" s="108"/>
      <c r="BC23" s="108"/>
      <c r="BD23" s="108"/>
      <c r="BE23" s="108"/>
      <c r="BF23" s="107" t="s">
        <v>201</v>
      </c>
      <c r="BG23" s="108"/>
      <c r="BH23" s="108"/>
      <c r="BI23" s="108"/>
      <c r="BJ23" s="109"/>
      <c r="BK23" s="107" t="s">
        <v>202</v>
      </c>
      <c r="BL23" s="108"/>
      <c r="BM23" s="108"/>
      <c r="BN23" s="108"/>
      <c r="BO23" s="109"/>
      <c r="BP23" s="107" t="s">
        <v>21</v>
      </c>
      <c r="BQ23" s="108"/>
      <c r="BR23" s="108"/>
      <c r="BS23" s="108"/>
      <c r="BT23" s="109"/>
      <c r="BU23" s="107" t="s">
        <v>22</v>
      </c>
      <c r="BV23" s="108"/>
      <c r="BW23" s="108"/>
      <c r="BX23" s="108"/>
      <c r="BY23" s="108"/>
      <c r="BZ23" s="110" t="s">
        <v>23</v>
      </c>
      <c r="CA23" s="108"/>
      <c r="CB23" s="108"/>
      <c r="CC23" s="108"/>
      <c r="CD23" s="109"/>
      <c r="CE23" s="107" t="s">
        <v>24</v>
      </c>
      <c r="CF23" s="108"/>
      <c r="CG23" s="108"/>
      <c r="CH23" s="108"/>
      <c r="CI23" s="109"/>
      <c r="CJ23" s="114"/>
    </row>
    <row r="24" spans="1:88" ht="135.75" customHeight="1" x14ac:dyDescent="0.25">
      <c r="A24" s="106"/>
      <c r="B24" s="106"/>
      <c r="C24" s="106"/>
      <c r="D24" s="106"/>
      <c r="E24" s="106"/>
      <c r="F24" s="55" t="s">
        <v>25</v>
      </c>
      <c r="G24" s="55" t="s">
        <v>20</v>
      </c>
      <c r="H24" s="52" t="s">
        <v>26</v>
      </c>
      <c r="I24" s="52" t="s">
        <v>27</v>
      </c>
      <c r="J24" s="52" t="s">
        <v>28</v>
      </c>
      <c r="K24" s="52" t="s">
        <v>26</v>
      </c>
      <c r="L24" s="52" t="s">
        <v>27</v>
      </c>
      <c r="M24" s="52" t="s">
        <v>28</v>
      </c>
      <c r="N24" s="115"/>
      <c r="O24" s="115"/>
      <c r="P24" s="52" t="s">
        <v>29</v>
      </c>
      <c r="Q24" s="52" t="s">
        <v>30</v>
      </c>
      <c r="R24" s="52" t="s">
        <v>29</v>
      </c>
      <c r="S24" s="52" t="s">
        <v>30</v>
      </c>
      <c r="T24" s="54" t="s">
        <v>19</v>
      </c>
      <c r="U24" s="54" t="s">
        <v>20</v>
      </c>
      <c r="V24" s="52" t="s">
        <v>255</v>
      </c>
      <c r="W24" s="52" t="s">
        <v>236</v>
      </c>
      <c r="X24" s="52" t="s">
        <v>237</v>
      </c>
      <c r="Y24" s="52" t="s">
        <v>238</v>
      </c>
      <c r="Z24" s="52" t="s">
        <v>239</v>
      </c>
      <c r="AA24" s="52" t="s">
        <v>240</v>
      </c>
      <c r="AB24" s="52" t="s">
        <v>31</v>
      </c>
      <c r="AC24" s="52" t="s">
        <v>32</v>
      </c>
      <c r="AD24" s="52" t="s">
        <v>33</v>
      </c>
      <c r="AE24" s="54" t="s">
        <v>34</v>
      </c>
      <c r="AF24" s="54" t="s">
        <v>35</v>
      </c>
      <c r="AG24" s="52" t="s">
        <v>31</v>
      </c>
      <c r="AH24" s="52" t="s">
        <v>32</v>
      </c>
      <c r="AI24" s="52" t="s">
        <v>33</v>
      </c>
      <c r="AJ24" s="54" t="s">
        <v>34</v>
      </c>
      <c r="AK24" s="54" t="s">
        <v>35</v>
      </c>
      <c r="AL24" s="52" t="s">
        <v>31</v>
      </c>
      <c r="AM24" s="52" t="s">
        <v>32</v>
      </c>
      <c r="AN24" s="52" t="s">
        <v>33</v>
      </c>
      <c r="AO24" s="54" t="s">
        <v>34</v>
      </c>
      <c r="AP24" s="54" t="s">
        <v>35</v>
      </c>
      <c r="AQ24" s="52" t="s">
        <v>31</v>
      </c>
      <c r="AR24" s="52" t="s">
        <v>32</v>
      </c>
      <c r="AS24" s="52" t="s">
        <v>33</v>
      </c>
      <c r="AT24" s="54" t="s">
        <v>34</v>
      </c>
      <c r="AU24" s="54" t="s">
        <v>35</v>
      </c>
      <c r="AV24" s="52" t="s">
        <v>31</v>
      </c>
      <c r="AW24" s="52" t="s">
        <v>32</v>
      </c>
      <c r="AX24" s="52" t="s">
        <v>33</v>
      </c>
      <c r="AY24" s="54" t="s">
        <v>34</v>
      </c>
      <c r="AZ24" s="54" t="s">
        <v>35</v>
      </c>
      <c r="BA24" s="52" t="s">
        <v>31</v>
      </c>
      <c r="BB24" s="52" t="s">
        <v>32</v>
      </c>
      <c r="BC24" s="52" t="s">
        <v>33</v>
      </c>
      <c r="BD24" s="54" t="s">
        <v>34</v>
      </c>
      <c r="BE24" s="54" t="s">
        <v>35</v>
      </c>
      <c r="BF24" s="52" t="s">
        <v>31</v>
      </c>
      <c r="BG24" s="52" t="s">
        <v>32</v>
      </c>
      <c r="BH24" s="52" t="s">
        <v>33</v>
      </c>
      <c r="BI24" s="54" t="s">
        <v>34</v>
      </c>
      <c r="BJ24" s="54" t="s">
        <v>35</v>
      </c>
      <c r="BK24" s="52" t="s">
        <v>31</v>
      </c>
      <c r="BL24" s="52" t="s">
        <v>32</v>
      </c>
      <c r="BM24" s="52" t="s">
        <v>33</v>
      </c>
      <c r="BN24" s="54" t="s">
        <v>34</v>
      </c>
      <c r="BO24" s="54" t="s">
        <v>35</v>
      </c>
      <c r="BP24" s="6" t="s">
        <v>31</v>
      </c>
      <c r="BQ24" s="6" t="s">
        <v>32</v>
      </c>
      <c r="BR24" s="6" t="s">
        <v>33</v>
      </c>
      <c r="BS24" s="7" t="s">
        <v>34</v>
      </c>
      <c r="BT24" s="7" t="s">
        <v>35</v>
      </c>
      <c r="BU24" s="6" t="s">
        <v>31</v>
      </c>
      <c r="BV24" s="6" t="s">
        <v>32</v>
      </c>
      <c r="BW24" s="6" t="s">
        <v>33</v>
      </c>
      <c r="BX24" s="7" t="s">
        <v>34</v>
      </c>
      <c r="BY24" s="8" t="s">
        <v>35</v>
      </c>
      <c r="BZ24" s="9" t="s">
        <v>31</v>
      </c>
      <c r="CA24" s="6" t="s">
        <v>32</v>
      </c>
      <c r="CB24" s="6" t="s">
        <v>33</v>
      </c>
      <c r="CC24" s="7" t="s">
        <v>34</v>
      </c>
      <c r="CD24" s="7" t="s">
        <v>35</v>
      </c>
      <c r="CE24" s="6" t="s">
        <v>31</v>
      </c>
      <c r="CF24" s="6" t="s">
        <v>32</v>
      </c>
      <c r="CG24" s="6" t="s">
        <v>33</v>
      </c>
      <c r="CH24" s="7" t="s">
        <v>34</v>
      </c>
      <c r="CI24" s="6" t="s">
        <v>35</v>
      </c>
      <c r="CJ24" s="115"/>
    </row>
    <row r="25" spans="1:88" ht="19.5" customHeight="1" x14ac:dyDescent="0.25">
      <c r="A25" s="52">
        <v>1</v>
      </c>
      <c r="B25" s="52">
        <v>2</v>
      </c>
      <c r="C25" s="52">
        <v>3</v>
      </c>
      <c r="D25" s="52">
        <v>4</v>
      </c>
      <c r="E25" s="52">
        <v>5</v>
      </c>
      <c r="F25" s="52">
        <v>6</v>
      </c>
      <c r="G25" s="52">
        <v>7</v>
      </c>
      <c r="H25" s="52">
        <v>8</v>
      </c>
      <c r="I25" s="52">
        <v>9</v>
      </c>
      <c r="J25" s="52">
        <v>10</v>
      </c>
      <c r="K25" s="52">
        <v>11</v>
      </c>
      <c r="L25" s="52">
        <v>12</v>
      </c>
      <c r="M25" s="52">
        <v>13</v>
      </c>
      <c r="N25" s="52">
        <v>14</v>
      </c>
      <c r="O25" s="52">
        <v>15</v>
      </c>
      <c r="P25" s="10" t="s">
        <v>36</v>
      </c>
      <c r="Q25" s="11" t="s">
        <v>37</v>
      </c>
      <c r="R25" s="10" t="s">
        <v>38</v>
      </c>
      <c r="S25" s="11" t="s">
        <v>39</v>
      </c>
      <c r="T25" s="52">
        <v>17</v>
      </c>
      <c r="U25" s="52">
        <v>18</v>
      </c>
      <c r="V25" s="52">
        <v>19</v>
      </c>
      <c r="W25" s="52"/>
      <c r="X25" s="52"/>
      <c r="Y25" s="52"/>
      <c r="Z25" s="52">
        <v>20</v>
      </c>
      <c r="AA25" s="52">
        <v>21</v>
      </c>
      <c r="AB25" s="52">
        <v>22</v>
      </c>
      <c r="AC25" s="52">
        <v>23</v>
      </c>
      <c r="AD25" s="52">
        <v>24</v>
      </c>
      <c r="AE25" s="52">
        <v>25</v>
      </c>
      <c r="AF25" s="52">
        <v>26</v>
      </c>
      <c r="AG25" s="52">
        <v>27</v>
      </c>
      <c r="AH25" s="52">
        <v>28</v>
      </c>
      <c r="AI25" s="52">
        <v>29</v>
      </c>
      <c r="AJ25" s="52">
        <v>30</v>
      </c>
      <c r="AK25" s="52">
        <v>31</v>
      </c>
      <c r="AL25" s="10" t="s">
        <v>40</v>
      </c>
      <c r="AM25" s="10" t="s">
        <v>41</v>
      </c>
      <c r="AN25" s="10" t="s">
        <v>42</v>
      </c>
      <c r="AO25" s="10" t="s">
        <v>43</v>
      </c>
      <c r="AP25" s="10" t="s">
        <v>44</v>
      </c>
      <c r="AQ25" s="10"/>
      <c r="AR25" s="10"/>
      <c r="AS25" s="10"/>
      <c r="AT25" s="10"/>
      <c r="AU25" s="10"/>
      <c r="AV25" s="10" t="s">
        <v>45</v>
      </c>
      <c r="AW25" s="10" t="s">
        <v>46</v>
      </c>
      <c r="AX25" s="10" t="s">
        <v>47</v>
      </c>
      <c r="AY25" s="10" t="s">
        <v>48</v>
      </c>
      <c r="AZ25" s="10" t="s">
        <v>49</v>
      </c>
      <c r="BA25" s="10"/>
      <c r="BB25" s="10"/>
      <c r="BC25" s="10"/>
      <c r="BD25" s="10"/>
      <c r="BE25" s="10"/>
      <c r="BF25" s="10" t="s">
        <v>50</v>
      </c>
      <c r="BG25" s="10" t="s">
        <v>51</v>
      </c>
      <c r="BH25" s="10" t="s">
        <v>52</v>
      </c>
      <c r="BI25" s="10" t="s">
        <v>53</v>
      </c>
      <c r="BJ25" s="10" t="s">
        <v>54</v>
      </c>
      <c r="BK25" s="10" t="s">
        <v>55</v>
      </c>
      <c r="BL25" s="10" t="s">
        <v>56</v>
      </c>
      <c r="BM25" s="10" t="s">
        <v>57</v>
      </c>
      <c r="BN25" s="10" t="s">
        <v>58</v>
      </c>
      <c r="BO25" s="10" t="s">
        <v>59</v>
      </c>
      <c r="BP25" s="10" t="s">
        <v>60</v>
      </c>
      <c r="BQ25" s="10" t="s">
        <v>61</v>
      </c>
      <c r="BR25" s="10" t="s">
        <v>62</v>
      </c>
      <c r="BS25" s="10" t="s">
        <v>63</v>
      </c>
      <c r="BT25" s="10" t="s">
        <v>64</v>
      </c>
      <c r="BU25" s="10" t="s">
        <v>65</v>
      </c>
      <c r="BV25" s="10" t="s">
        <v>66</v>
      </c>
      <c r="BW25" s="10" t="s">
        <v>67</v>
      </c>
      <c r="BX25" s="10" t="s">
        <v>68</v>
      </c>
      <c r="BY25" s="12" t="s">
        <v>69</v>
      </c>
      <c r="BZ25" s="13">
        <v>33</v>
      </c>
      <c r="CA25" s="52">
        <v>34</v>
      </c>
      <c r="CB25" s="52">
        <v>35</v>
      </c>
      <c r="CC25" s="52">
        <v>36</v>
      </c>
      <c r="CD25" s="52">
        <v>37</v>
      </c>
      <c r="CE25" s="52">
        <v>38</v>
      </c>
      <c r="CF25" s="52">
        <v>39</v>
      </c>
      <c r="CG25" s="52">
        <v>40</v>
      </c>
      <c r="CH25" s="52">
        <v>41</v>
      </c>
      <c r="CI25" s="52">
        <v>42</v>
      </c>
      <c r="CJ25" s="52">
        <v>43</v>
      </c>
    </row>
    <row r="26" spans="1:88" s="17" customFormat="1" x14ac:dyDescent="0.25">
      <c r="A26" s="31" t="s">
        <v>70</v>
      </c>
      <c r="B26" s="32" t="s">
        <v>157</v>
      </c>
      <c r="C26" s="33" t="s">
        <v>152</v>
      </c>
      <c r="D26" s="33" t="s">
        <v>152</v>
      </c>
      <c r="E26" s="33" t="s">
        <v>152</v>
      </c>
      <c r="F26" s="33" t="s">
        <v>152</v>
      </c>
      <c r="G26" s="33" t="s">
        <v>152</v>
      </c>
      <c r="H26" s="34">
        <f>H27+H49+H97</f>
        <v>75.181330088468997</v>
      </c>
      <c r="I26" s="34">
        <f>I27+I49+I97</f>
        <v>438.77807864849171</v>
      </c>
      <c r="J26" s="34" t="s">
        <v>245</v>
      </c>
      <c r="K26" s="34">
        <f>K27+K49+K97</f>
        <v>88.540745323336353</v>
      </c>
      <c r="L26" s="34">
        <f>L27+L49+L97</f>
        <v>449.91709962047889</v>
      </c>
      <c r="M26" s="34" t="s">
        <v>152</v>
      </c>
      <c r="N26" s="34" t="s">
        <v>152</v>
      </c>
      <c r="O26" s="34">
        <f>O27+O49+O97</f>
        <v>0</v>
      </c>
      <c r="P26" s="34">
        <f>P49+P97</f>
        <v>743.01604268899996</v>
      </c>
      <c r="Q26" s="34">
        <f>Q49+Q97</f>
        <v>845.3388534170989</v>
      </c>
      <c r="R26" s="34" t="e">
        <f>R27+R49+R97</f>
        <v>#REF!</v>
      </c>
      <c r="S26" s="34" t="e">
        <f>S27+S49+S97</f>
        <v>#REF!</v>
      </c>
      <c r="T26" s="34">
        <f>T27+T49+T97</f>
        <v>724.2286994869711</v>
      </c>
      <c r="U26" s="38">
        <f>T26</f>
        <v>724.2286994869711</v>
      </c>
      <c r="V26" s="34">
        <f t="shared" ref="V26:AP26" si="0">V27+V49+V97</f>
        <v>188.17439999999999</v>
      </c>
      <c r="W26" s="34">
        <f t="shared" si="0"/>
        <v>212.0433469992</v>
      </c>
      <c r="X26" s="34">
        <f t="shared" si="0"/>
        <v>53.988566584247295</v>
      </c>
      <c r="Y26" s="34">
        <f t="shared" si="0"/>
        <v>44.455064083561801</v>
      </c>
      <c r="Z26" s="34">
        <f t="shared" si="0"/>
        <v>0</v>
      </c>
      <c r="AA26" s="34">
        <f t="shared" si="0"/>
        <v>0</v>
      </c>
      <c r="AB26" s="34">
        <f t="shared" si="0"/>
        <v>325.07354407089645</v>
      </c>
      <c r="AC26" s="34">
        <f t="shared" si="0"/>
        <v>0</v>
      </c>
      <c r="AD26" s="34">
        <f t="shared" si="0"/>
        <v>0</v>
      </c>
      <c r="AE26" s="34">
        <f t="shared" si="0"/>
        <v>124.06227060987462</v>
      </c>
      <c r="AF26" s="34">
        <f t="shared" si="0"/>
        <v>201.01127346102186</v>
      </c>
      <c r="AG26" s="34">
        <f t="shared" si="0"/>
        <v>421.26528641031643</v>
      </c>
      <c r="AH26" s="34">
        <f t="shared" si="0"/>
        <v>0</v>
      </c>
      <c r="AI26" s="34">
        <f t="shared" si="0"/>
        <v>0</v>
      </c>
      <c r="AJ26" s="34">
        <f t="shared" si="0"/>
        <v>216.37033294929464</v>
      </c>
      <c r="AK26" s="34">
        <f t="shared" si="0"/>
        <v>201.01127346102186</v>
      </c>
      <c r="AL26" s="34">
        <f t="shared" si="0"/>
        <v>177.52560012685248</v>
      </c>
      <c r="AM26" s="34">
        <f t="shared" si="0"/>
        <v>0</v>
      </c>
      <c r="AN26" s="34">
        <f t="shared" si="0"/>
        <v>0</v>
      </c>
      <c r="AO26" s="34">
        <f t="shared" si="0"/>
        <v>177.52560012685248</v>
      </c>
      <c r="AP26" s="34">
        <f t="shared" si="0"/>
        <v>0</v>
      </c>
      <c r="AQ26" s="34">
        <f>AL26</f>
        <v>177.52560012685248</v>
      </c>
      <c r="AR26" s="34">
        <f t="shared" ref="AR26:AU32" si="1">AM26</f>
        <v>0</v>
      </c>
      <c r="AS26" s="34">
        <f t="shared" si="1"/>
        <v>0</v>
      </c>
      <c r="AT26" s="34">
        <f t="shared" si="1"/>
        <v>177.52560012685248</v>
      </c>
      <c r="AU26" s="34">
        <f t="shared" si="1"/>
        <v>0</v>
      </c>
      <c r="AV26" s="34">
        <f t="shared" ref="AV26:CD26" si="2">AV27+AV49+AV97</f>
        <v>181.66485726657589</v>
      </c>
      <c r="AW26" s="34">
        <f t="shared" si="2"/>
        <v>0</v>
      </c>
      <c r="AX26" s="34">
        <f t="shared" si="2"/>
        <v>0</v>
      </c>
      <c r="AY26" s="34">
        <f t="shared" si="2"/>
        <v>156.78085726657588</v>
      </c>
      <c r="AZ26" s="34">
        <f t="shared" si="2"/>
        <v>24.884</v>
      </c>
      <c r="BA26" s="34">
        <f t="shared" si="2"/>
        <v>156.78085726657588</v>
      </c>
      <c r="BB26" s="34">
        <f t="shared" si="2"/>
        <v>0</v>
      </c>
      <c r="BC26" s="34">
        <f t="shared" si="2"/>
        <v>0</v>
      </c>
      <c r="BD26" s="34">
        <f t="shared" si="2"/>
        <v>156.78085726657588</v>
      </c>
      <c r="BE26" s="34">
        <f t="shared" si="2"/>
        <v>0</v>
      </c>
      <c r="BF26" s="34">
        <f t="shared" si="2"/>
        <v>180.61314244139567</v>
      </c>
      <c r="BG26" s="34">
        <f t="shared" si="2"/>
        <v>0</v>
      </c>
      <c r="BH26" s="34">
        <f t="shared" si="2"/>
        <v>0</v>
      </c>
      <c r="BI26" s="34">
        <f t="shared" si="2"/>
        <v>110.69539799339566</v>
      </c>
      <c r="BJ26" s="34">
        <f t="shared" si="2"/>
        <v>69.917744447999993</v>
      </c>
      <c r="BK26" s="34">
        <f t="shared" si="2"/>
        <v>181.14170434959243</v>
      </c>
      <c r="BL26" s="34">
        <f t="shared" si="2"/>
        <v>0</v>
      </c>
      <c r="BM26" s="34">
        <f t="shared" si="2"/>
        <v>0</v>
      </c>
      <c r="BN26" s="34">
        <f t="shared" si="2"/>
        <v>126.33432466959245</v>
      </c>
      <c r="BO26" s="34">
        <f t="shared" si="2"/>
        <v>54.807379679999997</v>
      </c>
      <c r="BP26" s="34" t="e">
        <f t="shared" si="2"/>
        <v>#VALUE!</v>
      </c>
      <c r="BQ26" s="34" t="e">
        <f t="shared" si="2"/>
        <v>#VALUE!</v>
      </c>
      <c r="BR26" s="34" t="e">
        <f t="shared" si="2"/>
        <v>#VALUE!</v>
      </c>
      <c r="BS26" s="34" t="e">
        <f t="shared" si="2"/>
        <v>#VALUE!</v>
      </c>
      <c r="BT26" s="34" t="e">
        <f t="shared" si="2"/>
        <v>#VALUE!</v>
      </c>
      <c r="BU26" s="34" t="e">
        <f t="shared" si="2"/>
        <v>#VALUE!</v>
      </c>
      <c r="BV26" s="34" t="e">
        <f t="shared" si="2"/>
        <v>#VALUE!</v>
      </c>
      <c r="BW26" s="34" t="e">
        <f t="shared" si="2"/>
        <v>#VALUE!</v>
      </c>
      <c r="BX26" s="34" t="e">
        <f t="shared" si="2"/>
        <v>#VALUE!</v>
      </c>
      <c r="BY26" s="34" t="e">
        <f t="shared" si="2"/>
        <v>#VALUE!</v>
      </c>
      <c r="BZ26" s="34">
        <f t="shared" si="2"/>
        <v>1046.0188482553131</v>
      </c>
      <c r="CA26" s="34">
        <f t="shared" si="2"/>
        <v>0</v>
      </c>
      <c r="CB26" s="34">
        <f t="shared" si="2"/>
        <v>0</v>
      </c>
      <c r="CC26" s="34">
        <f t="shared" si="2"/>
        <v>695.39845066629096</v>
      </c>
      <c r="CD26" s="34">
        <f t="shared" si="2"/>
        <v>350.62039758902188</v>
      </c>
      <c r="CE26" s="34">
        <f>BK26+BF26+AQ26+AG26+BA26</f>
        <v>1117.3265905947328</v>
      </c>
      <c r="CF26" s="34">
        <f t="shared" ref="CF26:CI41" si="3">BL26+BG26+AR26+AH26+BB26</f>
        <v>0</v>
      </c>
      <c r="CG26" s="34">
        <f t="shared" si="3"/>
        <v>0</v>
      </c>
      <c r="CH26" s="34">
        <f t="shared" si="3"/>
        <v>787.70651300571103</v>
      </c>
      <c r="CI26" s="34">
        <f t="shared" si="3"/>
        <v>325.73639758902186</v>
      </c>
      <c r="CJ26" s="35" t="s">
        <v>152</v>
      </c>
    </row>
    <row r="27" spans="1:88" s="18" customFormat="1" ht="31.5" x14ac:dyDescent="0.25">
      <c r="A27" s="36" t="s">
        <v>71</v>
      </c>
      <c r="B27" s="37" t="s">
        <v>72</v>
      </c>
      <c r="C27" s="35" t="s">
        <v>160</v>
      </c>
      <c r="D27" s="35" t="s">
        <v>152</v>
      </c>
      <c r="E27" s="35" t="s">
        <v>152</v>
      </c>
      <c r="F27" s="35" t="s">
        <v>152</v>
      </c>
      <c r="G27" s="35" t="s">
        <v>152</v>
      </c>
      <c r="H27" s="38">
        <v>0</v>
      </c>
      <c r="I27" s="38">
        <v>0</v>
      </c>
      <c r="J27" s="35" t="s">
        <v>152</v>
      </c>
      <c r="K27" s="38">
        <f>K28+K45</f>
        <v>0</v>
      </c>
      <c r="L27" s="38">
        <f>L28+L45</f>
        <v>0</v>
      </c>
      <c r="M27" s="35" t="s">
        <v>152</v>
      </c>
      <c r="N27" s="38">
        <f>N28+N45</f>
        <v>0</v>
      </c>
      <c r="O27" s="38">
        <f>O28+O45</f>
        <v>0</v>
      </c>
      <c r="P27" s="38" t="str">
        <f>P28</f>
        <v>нд</v>
      </c>
      <c r="Q27" s="38" t="str">
        <f t="shared" ref="Q27:BY27" si="4">Q28</f>
        <v>нд</v>
      </c>
      <c r="R27" s="38" t="e">
        <f t="shared" si="4"/>
        <v>#REF!</v>
      </c>
      <c r="S27" s="38" t="e">
        <f t="shared" si="4"/>
        <v>#REF!</v>
      </c>
      <c r="T27" s="38">
        <f t="shared" si="4"/>
        <v>194.95439999999999</v>
      </c>
      <c r="U27" s="38">
        <f t="shared" ref="U27:U90" si="5">T27</f>
        <v>194.95439999999999</v>
      </c>
      <c r="V27" s="38">
        <f t="shared" si="4"/>
        <v>188.17439999999999</v>
      </c>
      <c r="W27" s="38">
        <f t="shared" si="4"/>
        <v>124.51439999999999</v>
      </c>
      <c r="X27" s="38">
        <f t="shared" si="4"/>
        <v>0</v>
      </c>
      <c r="Y27" s="38">
        <f t="shared" si="4"/>
        <v>0</v>
      </c>
      <c r="Z27" s="38">
        <f t="shared" si="4"/>
        <v>0</v>
      </c>
      <c r="AA27" s="38">
        <f t="shared" si="4"/>
        <v>0</v>
      </c>
      <c r="AB27" s="38">
        <f t="shared" si="4"/>
        <v>268.57195919999998</v>
      </c>
      <c r="AC27" s="38">
        <f t="shared" si="4"/>
        <v>0</v>
      </c>
      <c r="AD27" s="38">
        <f t="shared" si="4"/>
        <v>0</v>
      </c>
      <c r="AE27" s="38">
        <f t="shared" si="4"/>
        <v>72.36</v>
      </c>
      <c r="AF27" s="38">
        <f t="shared" si="4"/>
        <v>196.2119592</v>
      </c>
      <c r="AG27" s="38">
        <f t="shared" si="4"/>
        <v>268.57195919999998</v>
      </c>
      <c r="AH27" s="38">
        <f t="shared" si="4"/>
        <v>0</v>
      </c>
      <c r="AI27" s="38">
        <f t="shared" si="4"/>
        <v>0</v>
      </c>
      <c r="AJ27" s="38">
        <f t="shared" si="4"/>
        <v>72.36</v>
      </c>
      <c r="AK27" s="38">
        <f t="shared" si="4"/>
        <v>196.2119592</v>
      </c>
      <c r="AL27" s="38">
        <f t="shared" si="4"/>
        <v>115.81440000000001</v>
      </c>
      <c r="AM27" s="38">
        <f t="shared" si="4"/>
        <v>0</v>
      </c>
      <c r="AN27" s="38">
        <f t="shared" si="4"/>
        <v>0</v>
      </c>
      <c r="AO27" s="38">
        <f t="shared" si="4"/>
        <v>115.81440000000001</v>
      </c>
      <c r="AP27" s="38">
        <f t="shared" si="4"/>
        <v>0</v>
      </c>
      <c r="AQ27" s="38">
        <f t="shared" ref="AQ27:AQ32" si="6">AL27</f>
        <v>115.81440000000001</v>
      </c>
      <c r="AR27" s="38">
        <f t="shared" si="1"/>
        <v>0</v>
      </c>
      <c r="AS27" s="38">
        <f t="shared" si="1"/>
        <v>0</v>
      </c>
      <c r="AT27" s="38">
        <f t="shared" si="1"/>
        <v>115.81440000000001</v>
      </c>
      <c r="AU27" s="38">
        <f t="shared" si="1"/>
        <v>0</v>
      </c>
      <c r="AV27" s="38">
        <f t="shared" si="4"/>
        <v>0</v>
      </c>
      <c r="AW27" s="38">
        <f t="shared" si="4"/>
        <v>0</v>
      </c>
      <c r="AX27" s="38">
        <f t="shared" si="4"/>
        <v>0</v>
      </c>
      <c r="AY27" s="38">
        <f t="shared" si="4"/>
        <v>0</v>
      </c>
      <c r="AZ27" s="38">
        <f t="shared" ref="AZ27:BE27" si="7">AZ28</f>
        <v>0</v>
      </c>
      <c r="BA27" s="38">
        <f t="shared" si="7"/>
        <v>0</v>
      </c>
      <c r="BB27" s="38">
        <f t="shared" si="7"/>
        <v>0</v>
      </c>
      <c r="BC27" s="38">
        <f t="shared" si="7"/>
        <v>0</v>
      </c>
      <c r="BD27" s="38">
        <f t="shared" si="7"/>
        <v>0</v>
      </c>
      <c r="BE27" s="38">
        <f t="shared" si="7"/>
        <v>0</v>
      </c>
      <c r="BF27" s="38">
        <f t="shared" si="4"/>
        <v>0</v>
      </c>
      <c r="BG27" s="38">
        <f t="shared" si="4"/>
        <v>0</v>
      </c>
      <c r="BH27" s="38">
        <f t="shared" si="4"/>
        <v>0</v>
      </c>
      <c r="BI27" s="38">
        <f t="shared" si="4"/>
        <v>0</v>
      </c>
      <c r="BJ27" s="38">
        <f t="shared" si="4"/>
        <v>0</v>
      </c>
      <c r="BK27" s="38">
        <f t="shared" si="4"/>
        <v>0</v>
      </c>
      <c r="BL27" s="38">
        <f t="shared" si="4"/>
        <v>0</v>
      </c>
      <c r="BM27" s="38">
        <f t="shared" si="4"/>
        <v>0</v>
      </c>
      <c r="BN27" s="38">
        <f t="shared" si="4"/>
        <v>0</v>
      </c>
      <c r="BO27" s="38">
        <f t="shared" si="4"/>
        <v>0</v>
      </c>
      <c r="BP27" s="38">
        <f t="shared" si="4"/>
        <v>0</v>
      </c>
      <c r="BQ27" s="38">
        <f t="shared" si="4"/>
        <v>0</v>
      </c>
      <c r="BR27" s="38">
        <f t="shared" si="4"/>
        <v>0</v>
      </c>
      <c r="BS27" s="38">
        <f t="shared" si="4"/>
        <v>0</v>
      </c>
      <c r="BT27" s="38">
        <f t="shared" si="4"/>
        <v>0</v>
      </c>
      <c r="BU27" s="38">
        <f t="shared" si="4"/>
        <v>0</v>
      </c>
      <c r="BV27" s="38">
        <f t="shared" si="4"/>
        <v>0</v>
      </c>
      <c r="BW27" s="38">
        <f t="shared" si="4"/>
        <v>0</v>
      </c>
      <c r="BX27" s="38">
        <f t="shared" si="4"/>
        <v>0</v>
      </c>
      <c r="BY27" s="38">
        <f t="shared" si="4"/>
        <v>0</v>
      </c>
      <c r="BZ27" s="38">
        <f t="shared" ref="BZ27:CD65" si="8">BK27+BF27+AV27+AL27+AB27</f>
        <v>384.38635920000002</v>
      </c>
      <c r="CA27" s="38">
        <f t="shared" si="8"/>
        <v>0</v>
      </c>
      <c r="CB27" s="38">
        <f t="shared" si="8"/>
        <v>0</v>
      </c>
      <c r="CC27" s="38">
        <f t="shared" si="8"/>
        <v>188.17439999999999</v>
      </c>
      <c r="CD27" s="38">
        <f t="shared" si="8"/>
        <v>196.2119592</v>
      </c>
      <c r="CE27" s="34">
        <f t="shared" ref="CE27:CI90" si="9">BK27+BF27+AQ27+AG27+BA27</f>
        <v>384.38635920000002</v>
      </c>
      <c r="CF27" s="34">
        <f t="shared" si="3"/>
        <v>0</v>
      </c>
      <c r="CG27" s="34">
        <f t="shared" si="3"/>
        <v>0</v>
      </c>
      <c r="CH27" s="34">
        <f t="shared" si="3"/>
        <v>188.17439999999999</v>
      </c>
      <c r="CI27" s="34">
        <f t="shared" si="3"/>
        <v>196.2119592</v>
      </c>
      <c r="CJ27" s="35" t="s">
        <v>152</v>
      </c>
    </row>
    <row r="28" spans="1:88" s="18" customFormat="1" ht="47.25" x14ac:dyDescent="0.25">
      <c r="A28" s="36" t="s">
        <v>73</v>
      </c>
      <c r="B28" s="37" t="s">
        <v>74</v>
      </c>
      <c r="C28" s="35" t="s">
        <v>160</v>
      </c>
      <c r="D28" s="35" t="s">
        <v>152</v>
      </c>
      <c r="E28" s="35" t="s">
        <v>152</v>
      </c>
      <c r="F28" s="35" t="s">
        <v>152</v>
      </c>
      <c r="G28" s="35" t="s">
        <v>152</v>
      </c>
      <c r="H28" s="38">
        <v>0</v>
      </c>
      <c r="I28" s="38">
        <v>0</v>
      </c>
      <c r="J28" s="35" t="s">
        <v>152</v>
      </c>
      <c r="K28" s="38">
        <f>K31</f>
        <v>0</v>
      </c>
      <c r="L28" s="38">
        <f>L31</f>
        <v>0</v>
      </c>
      <c r="M28" s="35" t="s">
        <v>152</v>
      </c>
      <c r="N28" s="38">
        <f>N45+N29</f>
        <v>0</v>
      </c>
      <c r="O28" s="38">
        <f t="shared" ref="O28:BY28" si="10">O45+O29</f>
        <v>0</v>
      </c>
      <c r="P28" s="38" t="s">
        <v>152</v>
      </c>
      <c r="Q28" s="38" t="s">
        <v>152</v>
      </c>
      <c r="R28" s="38" t="e">
        <f t="shared" si="10"/>
        <v>#REF!</v>
      </c>
      <c r="S28" s="38" t="e">
        <f t="shared" si="10"/>
        <v>#REF!</v>
      </c>
      <c r="T28" s="38">
        <f t="shared" si="10"/>
        <v>194.95439999999999</v>
      </c>
      <c r="U28" s="38">
        <f t="shared" si="5"/>
        <v>194.95439999999999</v>
      </c>
      <c r="V28" s="38">
        <f t="shared" si="10"/>
        <v>188.17439999999999</v>
      </c>
      <c r="W28" s="38">
        <f t="shared" si="10"/>
        <v>124.51439999999999</v>
      </c>
      <c r="X28" s="38">
        <f t="shared" si="10"/>
        <v>0</v>
      </c>
      <c r="Y28" s="38">
        <f t="shared" si="10"/>
        <v>0</v>
      </c>
      <c r="Z28" s="38">
        <f t="shared" si="10"/>
        <v>0</v>
      </c>
      <c r="AA28" s="38">
        <f t="shared" si="10"/>
        <v>0</v>
      </c>
      <c r="AB28" s="38">
        <f t="shared" si="10"/>
        <v>268.57195919999998</v>
      </c>
      <c r="AC28" s="38">
        <f t="shared" si="10"/>
        <v>0</v>
      </c>
      <c r="AD28" s="38">
        <f t="shared" si="10"/>
        <v>0</v>
      </c>
      <c r="AE28" s="38">
        <f t="shared" si="10"/>
        <v>72.36</v>
      </c>
      <c r="AF28" s="38">
        <f t="shared" si="10"/>
        <v>196.2119592</v>
      </c>
      <c r="AG28" s="38">
        <f t="shared" si="10"/>
        <v>268.57195919999998</v>
      </c>
      <c r="AH28" s="38">
        <f t="shared" si="10"/>
        <v>0</v>
      </c>
      <c r="AI28" s="38">
        <f t="shared" si="10"/>
        <v>0</v>
      </c>
      <c r="AJ28" s="38">
        <f t="shared" si="10"/>
        <v>72.36</v>
      </c>
      <c r="AK28" s="38">
        <f t="shared" si="10"/>
        <v>196.2119592</v>
      </c>
      <c r="AL28" s="38">
        <f t="shared" si="10"/>
        <v>115.81440000000001</v>
      </c>
      <c r="AM28" s="38">
        <f t="shared" si="10"/>
        <v>0</v>
      </c>
      <c r="AN28" s="38">
        <f t="shared" si="10"/>
        <v>0</v>
      </c>
      <c r="AO28" s="38">
        <f t="shared" si="10"/>
        <v>115.81440000000001</v>
      </c>
      <c r="AP28" s="38">
        <f t="shared" si="10"/>
        <v>0</v>
      </c>
      <c r="AQ28" s="38">
        <f t="shared" si="6"/>
        <v>115.81440000000001</v>
      </c>
      <c r="AR28" s="38">
        <f t="shared" si="1"/>
        <v>0</v>
      </c>
      <c r="AS28" s="38">
        <f t="shared" si="1"/>
        <v>0</v>
      </c>
      <c r="AT28" s="38">
        <f t="shared" si="1"/>
        <v>115.81440000000001</v>
      </c>
      <c r="AU28" s="38">
        <f t="shared" si="1"/>
        <v>0</v>
      </c>
      <c r="AV28" s="38">
        <f t="shared" si="10"/>
        <v>0</v>
      </c>
      <c r="AW28" s="38">
        <f t="shared" si="10"/>
        <v>0</v>
      </c>
      <c r="AX28" s="38">
        <f t="shared" si="10"/>
        <v>0</v>
      </c>
      <c r="AY28" s="38">
        <f t="shared" si="10"/>
        <v>0</v>
      </c>
      <c r="AZ28" s="38">
        <f t="shared" si="10"/>
        <v>0</v>
      </c>
      <c r="BA28" s="38">
        <f t="shared" si="10"/>
        <v>0</v>
      </c>
      <c r="BB28" s="38">
        <f t="shared" si="10"/>
        <v>0</v>
      </c>
      <c r="BC28" s="38">
        <f t="shared" si="10"/>
        <v>0</v>
      </c>
      <c r="BD28" s="38">
        <f t="shared" si="10"/>
        <v>0</v>
      </c>
      <c r="BE28" s="38">
        <f t="shared" si="10"/>
        <v>0</v>
      </c>
      <c r="BF28" s="38">
        <f t="shared" si="10"/>
        <v>0</v>
      </c>
      <c r="BG28" s="38">
        <f t="shared" si="10"/>
        <v>0</v>
      </c>
      <c r="BH28" s="38">
        <f t="shared" si="10"/>
        <v>0</v>
      </c>
      <c r="BI28" s="38">
        <f t="shared" si="10"/>
        <v>0</v>
      </c>
      <c r="BJ28" s="38">
        <f t="shared" si="10"/>
        <v>0</v>
      </c>
      <c r="BK28" s="38">
        <f t="shared" si="10"/>
        <v>0</v>
      </c>
      <c r="BL28" s="38">
        <f t="shared" si="10"/>
        <v>0</v>
      </c>
      <c r="BM28" s="38">
        <f t="shared" si="10"/>
        <v>0</v>
      </c>
      <c r="BN28" s="38">
        <f t="shared" si="10"/>
        <v>0</v>
      </c>
      <c r="BO28" s="38">
        <f t="shared" si="10"/>
        <v>0</v>
      </c>
      <c r="BP28" s="38">
        <f t="shared" si="10"/>
        <v>0</v>
      </c>
      <c r="BQ28" s="38">
        <f t="shared" si="10"/>
        <v>0</v>
      </c>
      <c r="BR28" s="38">
        <f t="shared" si="10"/>
        <v>0</v>
      </c>
      <c r="BS28" s="38">
        <f t="shared" si="10"/>
        <v>0</v>
      </c>
      <c r="BT28" s="38">
        <f t="shared" si="10"/>
        <v>0</v>
      </c>
      <c r="BU28" s="38">
        <f t="shared" si="10"/>
        <v>0</v>
      </c>
      <c r="BV28" s="38">
        <f t="shared" si="10"/>
        <v>0</v>
      </c>
      <c r="BW28" s="38">
        <f t="shared" si="10"/>
        <v>0</v>
      </c>
      <c r="BX28" s="38">
        <f t="shared" si="10"/>
        <v>0</v>
      </c>
      <c r="BY28" s="38">
        <f t="shared" si="10"/>
        <v>0</v>
      </c>
      <c r="BZ28" s="38">
        <f t="shared" si="8"/>
        <v>384.38635920000002</v>
      </c>
      <c r="CA28" s="38">
        <f t="shared" si="8"/>
        <v>0</v>
      </c>
      <c r="CB28" s="38">
        <f t="shared" si="8"/>
        <v>0</v>
      </c>
      <c r="CC28" s="38">
        <f t="shared" si="8"/>
        <v>188.17439999999999</v>
      </c>
      <c r="CD28" s="38">
        <f t="shared" si="8"/>
        <v>196.2119592</v>
      </c>
      <c r="CE28" s="34">
        <f t="shared" si="9"/>
        <v>384.38635920000002</v>
      </c>
      <c r="CF28" s="34">
        <f t="shared" si="3"/>
        <v>0</v>
      </c>
      <c r="CG28" s="34">
        <f t="shared" si="3"/>
        <v>0</v>
      </c>
      <c r="CH28" s="34">
        <f t="shared" si="3"/>
        <v>188.17439999999999</v>
      </c>
      <c r="CI28" s="34">
        <f t="shared" si="3"/>
        <v>196.2119592</v>
      </c>
      <c r="CJ28" s="35" t="s">
        <v>152</v>
      </c>
    </row>
    <row r="29" spans="1:88" s="18" customFormat="1" ht="63" x14ac:dyDescent="0.25">
      <c r="A29" s="36" t="s">
        <v>75</v>
      </c>
      <c r="B29" s="37" t="s">
        <v>76</v>
      </c>
      <c r="C29" s="35" t="s">
        <v>160</v>
      </c>
      <c r="D29" s="35" t="s">
        <v>152</v>
      </c>
      <c r="E29" s="35" t="s">
        <v>152</v>
      </c>
      <c r="F29" s="35" t="s">
        <v>152</v>
      </c>
      <c r="G29" s="35" t="s">
        <v>152</v>
      </c>
      <c r="H29" s="38">
        <v>0</v>
      </c>
      <c r="I29" s="38">
        <v>0</v>
      </c>
      <c r="J29" s="35" t="s">
        <v>152</v>
      </c>
      <c r="K29" s="38">
        <v>0</v>
      </c>
      <c r="L29" s="38">
        <v>0</v>
      </c>
      <c r="M29" s="35" t="s">
        <v>152</v>
      </c>
      <c r="N29" s="38">
        <f>N30</f>
        <v>0</v>
      </c>
      <c r="O29" s="38">
        <f t="shared" ref="O29:BY31" si="11">O30</f>
        <v>0</v>
      </c>
      <c r="P29" s="38">
        <f t="shared" si="11"/>
        <v>0</v>
      </c>
      <c r="Q29" s="38">
        <f t="shared" si="11"/>
        <v>0</v>
      </c>
      <c r="R29" s="38" t="e">
        <f t="shared" si="11"/>
        <v>#REF!</v>
      </c>
      <c r="S29" s="38" t="e">
        <f t="shared" si="11"/>
        <v>#REF!</v>
      </c>
      <c r="T29" s="38">
        <f t="shared" si="11"/>
        <v>0</v>
      </c>
      <c r="U29" s="38">
        <f t="shared" si="5"/>
        <v>0</v>
      </c>
      <c r="V29" s="38">
        <f t="shared" si="11"/>
        <v>0</v>
      </c>
      <c r="W29" s="38">
        <f t="shared" si="11"/>
        <v>8.6999999999999993</v>
      </c>
      <c r="X29" s="38">
        <f t="shared" si="11"/>
        <v>0</v>
      </c>
      <c r="Y29" s="38">
        <f t="shared" si="11"/>
        <v>0</v>
      </c>
      <c r="Z29" s="38">
        <f t="shared" si="11"/>
        <v>0</v>
      </c>
      <c r="AA29" s="38">
        <f t="shared" si="11"/>
        <v>0</v>
      </c>
      <c r="AB29" s="38">
        <f t="shared" si="11"/>
        <v>196.2119592</v>
      </c>
      <c r="AC29" s="38">
        <f t="shared" si="11"/>
        <v>0</v>
      </c>
      <c r="AD29" s="38">
        <f t="shared" si="11"/>
        <v>0</v>
      </c>
      <c r="AE29" s="38">
        <f t="shared" si="11"/>
        <v>0</v>
      </c>
      <c r="AF29" s="38">
        <f t="shared" si="11"/>
        <v>196.2119592</v>
      </c>
      <c r="AG29" s="38">
        <f t="shared" si="11"/>
        <v>196.2119592</v>
      </c>
      <c r="AH29" s="38">
        <f t="shared" si="11"/>
        <v>0</v>
      </c>
      <c r="AI29" s="38">
        <f t="shared" si="11"/>
        <v>0</v>
      </c>
      <c r="AJ29" s="38">
        <f t="shared" si="11"/>
        <v>0</v>
      </c>
      <c r="AK29" s="38">
        <f t="shared" si="11"/>
        <v>196.2119592</v>
      </c>
      <c r="AL29" s="38">
        <f t="shared" si="11"/>
        <v>0</v>
      </c>
      <c r="AM29" s="38">
        <f t="shared" si="11"/>
        <v>0</v>
      </c>
      <c r="AN29" s="38">
        <f t="shared" si="11"/>
        <v>0</v>
      </c>
      <c r="AO29" s="38">
        <f t="shared" si="11"/>
        <v>0</v>
      </c>
      <c r="AP29" s="38">
        <f t="shared" si="11"/>
        <v>0</v>
      </c>
      <c r="AQ29" s="38">
        <f t="shared" si="6"/>
        <v>0</v>
      </c>
      <c r="AR29" s="38">
        <f t="shared" si="1"/>
        <v>0</v>
      </c>
      <c r="AS29" s="38">
        <f t="shared" si="1"/>
        <v>0</v>
      </c>
      <c r="AT29" s="38">
        <f t="shared" si="1"/>
        <v>0</v>
      </c>
      <c r="AU29" s="38">
        <f t="shared" si="1"/>
        <v>0</v>
      </c>
      <c r="AV29" s="38">
        <f t="shared" si="11"/>
        <v>0</v>
      </c>
      <c r="AW29" s="38">
        <f t="shared" si="11"/>
        <v>0</v>
      </c>
      <c r="AX29" s="38">
        <f t="shared" si="11"/>
        <v>0</v>
      </c>
      <c r="AY29" s="38">
        <f t="shared" si="11"/>
        <v>0</v>
      </c>
      <c r="AZ29" s="38">
        <f t="shared" ref="AZ29:BE29" si="12">AZ30</f>
        <v>0</v>
      </c>
      <c r="BA29" s="38">
        <f t="shared" si="12"/>
        <v>0</v>
      </c>
      <c r="BB29" s="38">
        <f t="shared" si="12"/>
        <v>0</v>
      </c>
      <c r="BC29" s="38">
        <f t="shared" si="12"/>
        <v>0</v>
      </c>
      <c r="BD29" s="38">
        <f t="shared" si="12"/>
        <v>0</v>
      </c>
      <c r="BE29" s="38">
        <f t="shared" si="12"/>
        <v>0</v>
      </c>
      <c r="BF29" s="38">
        <f t="shared" si="11"/>
        <v>0</v>
      </c>
      <c r="BG29" s="38">
        <f t="shared" si="11"/>
        <v>0</v>
      </c>
      <c r="BH29" s="38">
        <f t="shared" si="11"/>
        <v>0</v>
      </c>
      <c r="BI29" s="38">
        <f t="shared" si="11"/>
        <v>0</v>
      </c>
      <c r="BJ29" s="38">
        <f t="shared" si="11"/>
        <v>0</v>
      </c>
      <c r="BK29" s="38">
        <f t="shared" si="11"/>
        <v>0</v>
      </c>
      <c r="BL29" s="38">
        <f t="shared" si="11"/>
        <v>0</v>
      </c>
      <c r="BM29" s="38">
        <f t="shared" si="11"/>
        <v>0</v>
      </c>
      <c r="BN29" s="38">
        <f t="shared" si="11"/>
        <v>0</v>
      </c>
      <c r="BO29" s="38">
        <f t="shared" si="11"/>
        <v>0</v>
      </c>
      <c r="BP29" s="38">
        <f t="shared" si="11"/>
        <v>0</v>
      </c>
      <c r="BQ29" s="38">
        <f t="shared" si="11"/>
        <v>0</v>
      </c>
      <c r="BR29" s="38">
        <f t="shared" si="11"/>
        <v>0</v>
      </c>
      <c r="BS29" s="38">
        <f t="shared" si="11"/>
        <v>0</v>
      </c>
      <c r="BT29" s="38">
        <f t="shared" si="11"/>
        <v>0</v>
      </c>
      <c r="BU29" s="38">
        <f t="shared" si="11"/>
        <v>0</v>
      </c>
      <c r="BV29" s="38">
        <f t="shared" si="11"/>
        <v>0</v>
      </c>
      <c r="BW29" s="38">
        <f t="shared" si="11"/>
        <v>0</v>
      </c>
      <c r="BX29" s="38">
        <f t="shared" si="11"/>
        <v>0</v>
      </c>
      <c r="BY29" s="38">
        <f t="shared" si="11"/>
        <v>0</v>
      </c>
      <c r="BZ29" s="38">
        <f t="shared" si="8"/>
        <v>196.2119592</v>
      </c>
      <c r="CA29" s="38">
        <f t="shared" si="8"/>
        <v>0</v>
      </c>
      <c r="CB29" s="38">
        <f t="shared" si="8"/>
        <v>0</v>
      </c>
      <c r="CC29" s="38">
        <f t="shared" si="8"/>
        <v>0</v>
      </c>
      <c r="CD29" s="38">
        <f t="shared" si="8"/>
        <v>196.2119592</v>
      </c>
      <c r="CE29" s="34">
        <f t="shared" si="9"/>
        <v>196.2119592</v>
      </c>
      <c r="CF29" s="34">
        <f t="shared" si="3"/>
        <v>0</v>
      </c>
      <c r="CG29" s="34">
        <f t="shared" si="3"/>
        <v>0</v>
      </c>
      <c r="CH29" s="34">
        <f t="shared" si="3"/>
        <v>0</v>
      </c>
      <c r="CI29" s="34">
        <f t="shared" si="3"/>
        <v>196.2119592</v>
      </c>
      <c r="CJ29" s="35" t="s">
        <v>152</v>
      </c>
    </row>
    <row r="30" spans="1:88" s="18" customFormat="1" ht="63.75" customHeight="1" x14ac:dyDescent="0.25">
      <c r="A30" s="36" t="s">
        <v>77</v>
      </c>
      <c r="B30" s="37" t="s">
        <v>78</v>
      </c>
      <c r="C30" s="35" t="s">
        <v>160</v>
      </c>
      <c r="D30" s="35" t="s">
        <v>152</v>
      </c>
      <c r="E30" s="35" t="s">
        <v>152</v>
      </c>
      <c r="F30" s="35" t="s">
        <v>152</v>
      </c>
      <c r="G30" s="35" t="s">
        <v>152</v>
      </c>
      <c r="H30" s="38">
        <v>0</v>
      </c>
      <c r="I30" s="38">
        <v>0</v>
      </c>
      <c r="J30" s="35" t="s">
        <v>152</v>
      </c>
      <c r="K30" s="38">
        <v>0</v>
      </c>
      <c r="L30" s="38">
        <v>0</v>
      </c>
      <c r="M30" s="35" t="s">
        <v>152</v>
      </c>
      <c r="N30" s="38">
        <f>N31</f>
        <v>0</v>
      </c>
      <c r="O30" s="38">
        <f>O31</f>
        <v>0</v>
      </c>
      <c r="P30" s="38">
        <f>P31</f>
        <v>0</v>
      </c>
      <c r="Q30" s="38">
        <f t="shared" si="11"/>
        <v>0</v>
      </c>
      <c r="R30" s="38" t="e">
        <f t="shared" si="11"/>
        <v>#REF!</v>
      </c>
      <c r="S30" s="38" t="e">
        <f t="shared" si="11"/>
        <v>#REF!</v>
      </c>
      <c r="T30" s="38">
        <f t="shared" si="11"/>
        <v>0</v>
      </c>
      <c r="U30" s="38">
        <f t="shared" si="5"/>
        <v>0</v>
      </c>
      <c r="V30" s="38">
        <f t="shared" si="11"/>
        <v>0</v>
      </c>
      <c r="W30" s="38">
        <f t="shared" si="11"/>
        <v>8.6999999999999993</v>
      </c>
      <c r="X30" s="38">
        <f t="shared" si="11"/>
        <v>0</v>
      </c>
      <c r="Y30" s="38">
        <f t="shared" si="11"/>
        <v>0</v>
      </c>
      <c r="Z30" s="38">
        <f t="shared" si="11"/>
        <v>0</v>
      </c>
      <c r="AA30" s="38">
        <f t="shared" si="11"/>
        <v>0</v>
      </c>
      <c r="AB30" s="38">
        <f t="shared" si="11"/>
        <v>196.2119592</v>
      </c>
      <c r="AC30" s="38">
        <f t="shared" si="11"/>
        <v>0</v>
      </c>
      <c r="AD30" s="38">
        <f t="shared" si="11"/>
        <v>0</v>
      </c>
      <c r="AE30" s="38">
        <f t="shared" si="11"/>
        <v>0</v>
      </c>
      <c r="AF30" s="38">
        <f t="shared" si="11"/>
        <v>196.2119592</v>
      </c>
      <c r="AG30" s="38">
        <f t="shared" si="11"/>
        <v>196.2119592</v>
      </c>
      <c r="AH30" s="38">
        <f t="shared" si="11"/>
        <v>0</v>
      </c>
      <c r="AI30" s="38">
        <f t="shared" si="11"/>
        <v>0</v>
      </c>
      <c r="AJ30" s="38">
        <f t="shared" si="11"/>
        <v>0</v>
      </c>
      <c r="AK30" s="38">
        <f t="shared" si="11"/>
        <v>196.2119592</v>
      </c>
      <c r="AL30" s="38">
        <f t="shared" si="11"/>
        <v>0</v>
      </c>
      <c r="AM30" s="38">
        <f t="shared" si="11"/>
        <v>0</v>
      </c>
      <c r="AN30" s="38">
        <f t="shared" si="11"/>
        <v>0</v>
      </c>
      <c r="AO30" s="38">
        <f t="shared" si="11"/>
        <v>0</v>
      </c>
      <c r="AP30" s="38">
        <f t="shared" si="11"/>
        <v>0</v>
      </c>
      <c r="AQ30" s="38">
        <f t="shared" si="6"/>
        <v>0</v>
      </c>
      <c r="AR30" s="38">
        <f t="shared" si="1"/>
        <v>0</v>
      </c>
      <c r="AS30" s="38">
        <f t="shared" si="1"/>
        <v>0</v>
      </c>
      <c r="AT30" s="38">
        <f t="shared" si="1"/>
        <v>0</v>
      </c>
      <c r="AU30" s="38">
        <f t="shared" si="1"/>
        <v>0</v>
      </c>
      <c r="AV30" s="38">
        <f t="shared" si="11"/>
        <v>0</v>
      </c>
      <c r="AW30" s="38">
        <f t="shared" si="11"/>
        <v>0</v>
      </c>
      <c r="AX30" s="38">
        <f t="shared" si="11"/>
        <v>0</v>
      </c>
      <c r="AY30" s="38">
        <f t="shared" si="11"/>
        <v>0</v>
      </c>
      <c r="AZ30" s="38">
        <f t="shared" si="11"/>
        <v>0</v>
      </c>
      <c r="BA30" s="38">
        <f t="shared" si="11"/>
        <v>0</v>
      </c>
      <c r="BB30" s="38">
        <f t="shared" si="11"/>
        <v>0</v>
      </c>
      <c r="BC30" s="38">
        <f t="shared" si="11"/>
        <v>0</v>
      </c>
      <c r="BD30" s="38">
        <f t="shared" si="11"/>
        <v>0</v>
      </c>
      <c r="BE30" s="38">
        <f t="shared" si="11"/>
        <v>0</v>
      </c>
      <c r="BF30" s="38">
        <f t="shared" si="11"/>
        <v>0</v>
      </c>
      <c r="BG30" s="38">
        <f t="shared" si="11"/>
        <v>0</v>
      </c>
      <c r="BH30" s="38">
        <f t="shared" si="11"/>
        <v>0</v>
      </c>
      <c r="BI30" s="38">
        <f t="shared" si="11"/>
        <v>0</v>
      </c>
      <c r="BJ30" s="38">
        <f t="shared" si="11"/>
        <v>0</v>
      </c>
      <c r="BK30" s="38">
        <f t="shared" si="11"/>
        <v>0</v>
      </c>
      <c r="BL30" s="38">
        <f t="shared" si="11"/>
        <v>0</v>
      </c>
      <c r="BM30" s="38">
        <f t="shared" si="11"/>
        <v>0</v>
      </c>
      <c r="BN30" s="38">
        <f t="shared" si="11"/>
        <v>0</v>
      </c>
      <c r="BO30" s="38">
        <f t="shared" si="11"/>
        <v>0</v>
      </c>
      <c r="BP30" s="38">
        <f t="shared" si="11"/>
        <v>0</v>
      </c>
      <c r="BQ30" s="38">
        <f t="shared" si="11"/>
        <v>0</v>
      </c>
      <c r="BR30" s="38">
        <f t="shared" si="11"/>
        <v>0</v>
      </c>
      <c r="BS30" s="38">
        <f t="shared" si="11"/>
        <v>0</v>
      </c>
      <c r="BT30" s="38">
        <f t="shared" si="11"/>
        <v>0</v>
      </c>
      <c r="BU30" s="38">
        <f t="shared" si="11"/>
        <v>0</v>
      </c>
      <c r="BV30" s="38">
        <f t="shared" si="11"/>
        <v>0</v>
      </c>
      <c r="BW30" s="38">
        <f t="shared" si="11"/>
        <v>0</v>
      </c>
      <c r="BX30" s="38">
        <f t="shared" si="11"/>
        <v>0</v>
      </c>
      <c r="BY30" s="38">
        <f t="shared" si="11"/>
        <v>0</v>
      </c>
      <c r="BZ30" s="38">
        <f t="shared" si="8"/>
        <v>196.2119592</v>
      </c>
      <c r="CA30" s="38">
        <f t="shared" si="8"/>
        <v>0</v>
      </c>
      <c r="CB30" s="38">
        <f t="shared" si="8"/>
        <v>0</v>
      </c>
      <c r="CC30" s="38">
        <f t="shared" si="8"/>
        <v>0</v>
      </c>
      <c r="CD30" s="38">
        <f t="shared" si="8"/>
        <v>196.2119592</v>
      </c>
      <c r="CE30" s="34">
        <f t="shared" si="9"/>
        <v>196.2119592</v>
      </c>
      <c r="CF30" s="34">
        <f t="shared" si="3"/>
        <v>0</v>
      </c>
      <c r="CG30" s="34">
        <f t="shared" si="3"/>
        <v>0</v>
      </c>
      <c r="CH30" s="34">
        <f t="shared" si="3"/>
        <v>0</v>
      </c>
      <c r="CI30" s="34">
        <f t="shared" si="3"/>
        <v>196.2119592</v>
      </c>
      <c r="CJ30" s="35" t="s">
        <v>152</v>
      </c>
    </row>
    <row r="31" spans="1:88" s="18" customFormat="1" ht="63" x14ac:dyDescent="0.25">
      <c r="A31" s="36" t="s">
        <v>79</v>
      </c>
      <c r="B31" s="37" t="s">
        <v>80</v>
      </c>
      <c r="C31" s="35" t="s">
        <v>160</v>
      </c>
      <c r="D31" s="35" t="s">
        <v>152</v>
      </c>
      <c r="E31" s="35" t="s">
        <v>152</v>
      </c>
      <c r="F31" s="35" t="s">
        <v>152</v>
      </c>
      <c r="G31" s="35" t="s">
        <v>152</v>
      </c>
      <c r="H31" s="38">
        <v>0</v>
      </c>
      <c r="I31" s="38">
        <v>0</v>
      </c>
      <c r="J31" s="35" t="s">
        <v>152</v>
      </c>
      <c r="K31" s="38">
        <f>H31</f>
        <v>0</v>
      </c>
      <c r="L31" s="38">
        <f>I31</f>
        <v>0</v>
      </c>
      <c r="M31" s="35" t="s">
        <v>152</v>
      </c>
      <c r="N31" s="35">
        <f>N32</f>
        <v>0</v>
      </c>
      <c r="O31" s="38">
        <f>O32</f>
        <v>0</v>
      </c>
      <c r="P31" s="38">
        <v>0</v>
      </c>
      <c r="Q31" s="38">
        <v>0</v>
      </c>
      <c r="R31" s="38" t="e">
        <f>SUM(#REF!)</f>
        <v>#REF!</v>
      </c>
      <c r="S31" s="38" t="e">
        <f>SUM(#REF!)</f>
        <v>#REF!</v>
      </c>
      <c r="T31" s="38">
        <v>0</v>
      </c>
      <c r="U31" s="38">
        <f t="shared" si="5"/>
        <v>0</v>
      </c>
      <c r="V31" s="38">
        <v>0</v>
      </c>
      <c r="W31" s="38">
        <f>W32</f>
        <v>8.6999999999999993</v>
      </c>
      <c r="X31" s="38">
        <f t="shared" si="11"/>
        <v>0</v>
      </c>
      <c r="Y31" s="38">
        <f t="shared" si="11"/>
        <v>0</v>
      </c>
      <c r="Z31" s="38">
        <f t="shared" si="11"/>
        <v>0</v>
      </c>
      <c r="AA31" s="38">
        <f t="shared" si="11"/>
        <v>0</v>
      </c>
      <c r="AB31" s="38">
        <f t="shared" si="11"/>
        <v>196.2119592</v>
      </c>
      <c r="AC31" s="38">
        <f t="shared" si="11"/>
        <v>0</v>
      </c>
      <c r="AD31" s="38">
        <f t="shared" si="11"/>
        <v>0</v>
      </c>
      <c r="AE31" s="38">
        <f t="shared" si="11"/>
        <v>0</v>
      </c>
      <c r="AF31" s="38">
        <f t="shared" si="11"/>
        <v>196.2119592</v>
      </c>
      <c r="AG31" s="38">
        <f>AG32</f>
        <v>196.2119592</v>
      </c>
      <c r="AH31" s="38">
        <f t="shared" si="11"/>
        <v>0</v>
      </c>
      <c r="AI31" s="38">
        <f t="shared" si="11"/>
        <v>0</v>
      </c>
      <c r="AJ31" s="38">
        <f t="shared" si="11"/>
        <v>0</v>
      </c>
      <c r="AK31" s="38">
        <f t="shared" si="11"/>
        <v>196.2119592</v>
      </c>
      <c r="AL31" s="38">
        <f t="shared" si="11"/>
        <v>0</v>
      </c>
      <c r="AM31" s="38">
        <f t="shared" si="11"/>
        <v>0</v>
      </c>
      <c r="AN31" s="38">
        <f t="shared" si="11"/>
        <v>0</v>
      </c>
      <c r="AO31" s="38">
        <f t="shared" si="11"/>
        <v>0</v>
      </c>
      <c r="AP31" s="38">
        <f t="shared" si="11"/>
        <v>0</v>
      </c>
      <c r="AQ31" s="38">
        <f t="shared" si="6"/>
        <v>0</v>
      </c>
      <c r="AR31" s="38">
        <f t="shared" si="1"/>
        <v>0</v>
      </c>
      <c r="AS31" s="38">
        <f t="shared" si="1"/>
        <v>0</v>
      </c>
      <c r="AT31" s="38">
        <f t="shared" si="1"/>
        <v>0</v>
      </c>
      <c r="AU31" s="38">
        <f t="shared" si="1"/>
        <v>0</v>
      </c>
      <c r="AV31" s="38">
        <f t="shared" si="11"/>
        <v>0</v>
      </c>
      <c r="AW31" s="38">
        <f t="shared" si="11"/>
        <v>0</v>
      </c>
      <c r="AX31" s="38">
        <f t="shared" si="11"/>
        <v>0</v>
      </c>
      <c r="AY31" s="38">
        <f t="shared" si="11"/>
        <v>0</v>
      </c>
      <c r="AZ31" s="38">
        <f t="shared" si="11"/>
        <v>0</v>
      </c>
      <c r="BA31" s="38">
        <f t="shared" si="11"/>
        <v>0</v>
      </c>
      <c r="BB31" s="38">
        <f t="shared" si="11"/>
        <v>0</v>
      </c>
      <c r="BC31" s="38">
        <f t="shared" si="11"/>
        <v>0</v>
      </c>
      <c r="BD31" s="38">
        <f t="shared" si="11"/>
        <v>0</v>
      </c>
      <c r="BE31" s="38">
        <f t="shared" si="11"/>
        <v>0</v>
      </c>
      <c r="BF31" s="38">
        <f t="shared" si="11"/>
        <v>0</v>
      </c>
      <c r="BG31" s="38">
        <f t="shared" si="11"/>
        <v>0</v>
      </c>
      <c r="BH31" s="38">
        <f t="shared" si="11"/>
        <v>0</v>
      </c>
      <c r="BI31" s="38">
        <f t="shared" si="11"/>
        <v>0</v>
      </c>
      <c r="BJ31" s="38">
        <f t="shared" si="11"/>
        <v>0</v>
      </c>
      <c r="BK31" s="38">
        <f t="shared" si="11"/>
        <v>0</v>
      </c>
      <c r="BL31" s="38">
        <f t="shared" si="11"/>
        <v>0</v>
      </c>
      <c r="BM31" s="38">
        <f t="shared" si="11"/>
        <v>0</v>
      </c>
      <c r="BN31" s="38">
        <f t="shared" si="11"/>
        <v>0</v>
      </c>
      <c r="BO31" s="38">
        <f t="shared" si="11"/>
        <v>0</v>
      </c>
      <c r="BP31" s="38">
        <f t="shared" si="11"/>
        <v>0</v>
      </c>
      <c r="BQ31" s="38">
        <f t="shared" si="11"/>
        <v>0</v>
      </c>
      <c r="BR31" s="38">
        <f t="shared" si="11"/>
        <v>0</v>
      </c>
      <c r="BS31" s="38">
        <f t="shared" si="11"/>
        <v>0</v>
      </c>
      <c r="BT31" s="38">
        <f t="shared" si="11"/>
        <v>0</v>
      </c>
      <c r="BU31" s="38">
        <f t="shared" si="11"/>
        <v>0</v>
      </c>
      <c r="BV31" s="38">
        <f t="shared" si="11"/>
        <v>0</v>
      </c>
      <c r="BW31" s="38">
        <f t="shared" si="11"/>
        <v>0</v>
      </c>
      <c r="BX31" s="38">
        <f t="shared" si="11"/>
        <v>0</v>
      </c>
      <c r="BY31" s="38">
        <f t="shared" si="11"/>
        <v>0</v>
      </c>
      <c r="BZ31" s="38">
        <f t="shared" si="8"/>
        <v>196.2119592</v>
      </c>
      <c r="CA31" s="38">
        <f t="shared" si="8"/>
        <v>0</v>
      </c>
      <c r="CB31" s="38">
        <f t="shared" si="8"/>
        <v>0</v>
      </c>
      <c r="CC31" s="38">
        <f t="shared" si="8"/>
        <v>0</v>
      </c>
      <c r="CD31" s="38">
        <f t="shared" si="8"/>
        <v>196.2119592</v>
      </c>
      <c r="CE31" s="34">
        <f t="shared" si="9"/>
        <v>196.2119592</v>
      </c>
      <c r="CF31" s="34">
        <f t="shared" si="3"/>
        <v>0</v>
      </c>
      <c r="CG31" s="34">
        <f t="shared" si="3"/>
        <v>0</v>
      </c>
      <c r="CH31" s="34">
        <f t="shared" si="3"/>
        <v>0</v>
      </c>
      <c r="CI31" s="34">
        <f t="shared" si="3"/>
        <v>196.2119592</v>
      </c>
      <c r="CJ31" s="35" t="s">
        <v>152</v>
      </c>
    </row>
    <row r="32" spans="1:88" s="18" customFormat="1" ht="89.25" customHeight="1" x14ac:dyDescent="0.25">
      <c r="A32" s="49" t="s">
        <v>270</v>
      </c>
      <c r="B32" s="39" t="s">
        <v>271</v>
      </c>
      <c r="C32" s="52" t="s">
        <v>289</v>
      </c>
      <c r="D32" s="35" t="s">
        <v>161</v>
      </c>
      <c r="E32" s="35">
        <v>2019</v>
      </c>
      <c r="F32" s="35">
        <v>2020</v>
      </c>
      <c r="G32" s="35"/>
      <c r="H32" s="38">
        <v>0</v>
      </c>
      <c r="I32" s="38">
        <v>0</v>
      </c>
      <c r="J32" s="38" t="s">
        <v>152</v>
      </c>
      <c r="K32" s="38">
        <v>0</v>
      </c>
      <c r="L32" s="38">
        <v>0</v>
      </c>
      <c r="M32" s="38" t="str">
        <f>J32</f>
        <v>нд</v>
      </c>
      <c r="N32" s="35">
        <v>0</v>
      </c>
      <c r="O32" s="38">
        <v>0</v>
      </c>
      <c r="P32" s="38" t="s">
        <v>152</v>
      </c>
      <c r="Q32" s="38" t="s">
        <v>152</v>
      </c>
      <c r="R32" s="38"/>
      <c r="S32" s="38"/>
      <c r="T32" s="38">
        <f>W32+AB32</f>
        <v>204.91195919999998</v>
      </c>
      <c r="U32" s="38">
        <f t="shared" si="5"/>
        <v>204.91195919999998</v>
      </c>
      <c r="V32" s="38">
        <v>0</v>
      </c>
      <c r="W32" s="38">
        <v>8.6999999999999993</v>
      </c>
      <c r="X32" s="38">
        <v>0</v>
      </c>
      <c r="Y32" s="38">
        <v>0</v>
      </c>
      <c r="Z32" s="38">
        <v>0</v>
      </c>
      <c r="AA32" s="38">
        <v>0</v>
      </c>
      <c r="AB32" s="38">
        <f>AF32</f>
        <v>196.2119592</v>
      </c>
      <c r="AC32" s="38">
        <v>0</v>
      </c>
      <c r="AD32" s="43">
        <v>0</v>
      </c>
      <c r="AE32" s="43">
        <v>0</v>
      </c>
      <c r="AF32" s="43">
        <v>196.2119592</v>
      </c>
      <c r="AG32" s="43">
        <f>AB32</f>
        <v>196.2119592</v>
      </c>
      <c r="AH32" s="43">
        <f>AC32</f>
        <v>0</v>
      </c>
      <c r="AI32" s="43">
        <f>AD32</f>
        <v>0</v>
      </c>
      <c r="AJ32" s="43">
        <f>AE32</f>
        <v>0</v>
      </c>
      <c r="AK32" s="43">
        <f>AF32</f>
        <v>196.2119592</v>
      </c>
      <c r="AL32" s="43">
        <f>AO32</f>
        <v>0</v>
      </c>
      <c r="AM32" s="43">
        <v>0</v>
      </c>
      <c r="AN32" s="43">
        <v>0</v>
      </c>
      <c r="AO32" s="43">
        <v>0</v>
      </c>
      <c r="AP32" s="43">
        <v>0</v>
      </c>
      <c r="AQ32" s="38">
        <f t="shared" si="6"/>
        <v>0</v>
      </c>
      <c r="AR32" s="38">
        <f t="shared" si="1"/>
        <v>0</v>
      </c>
      <c r="AS32" s="38">
        <f t="shared" si="1"/>
        <v>0</v>
      </c>
      <c r="AT32" s="38">
        <f t="shared" si="1"/>
        <v>0</v>
      </c>
      <c r="AU32" s="38">
        <f t="shared" si="1"/>
        <v>0</v>
      </c>
      <c r="AV32" s="43">
        <v>0</v>
      </c>
      <c r="AW32" s="43">
        <v>0</v>
      </c>
      <c r="AX32" s="43">
        <v>0</v>
      </c>
      <c r="AY32" s="43">
        <v>0</v>
      </c>
      <c r="AZ32" s="43">
        <v>0</v>
      </c>
      <c r="BA32" s="43">
        <f>AV32</f>
        <v>0</v>
      </c>
      <c r="BB32" s="43">
        <f>AW32</f>
        <v>0</v>
      </c>
      <c r="BC32" s="43">
        <f>AX32</f>
        <v>0</v>
      </c>
      <c r="BD32" s="43">
        <f>AY32</f>
        <v>0</v>
      </c>
      <c r="BE32" s="43">
        <f>AZ32</f>
        <v>0</v>
      </c>
      <c r="BF32" s="43">
        <v>0</v>
      </c>
      <c r="BG32" s="43">
        <v>0</v>
      </c>
      <c r="BH32" s="43">
        <v>0</v>
      </c>
      <c r="BI32" s="43">
        <v>0</v>
      </c>
      <c r="BJ32" s="43">
        <v>0</v>
      </c>
      <c r="BK32" s="43">
        <v>0</v>
      </c>
      <c r="BL32" s="43">
        <v>0</v>
      </c>
      <c r="BM32" s="43">
        <v>0</v>
      </c>
      <c r="BN32" s="43">
        <v>0</v>
      </c>
      <c r="BO32" s="43">
        <v>0</v>
      </c>
      <c r="BP32" s="43">
        <v>0</v>
      </c>
      <c r="BQ32" s="43">
        <v>0</v>
      </c>
      <c r="BR32" s="43">
        <v>0</v>
      </c>
      <c r="BS32" s="43">
        <v>0</v>
      </c>
      <c r="BT32" s="43">
        <v>0</v>
      </c>
      <c r="BU32" s="43">
        <v>0</v>
      </c>
      <c r="BV32" s="43">
        <v>0</v>
      </c>
      <c r="BW32" s="43">
        <v>0</v>
      </c>
      <c r="BX32" s="43">
        <v>0</v>
      </c>
      <c r="BY32" s="43">
        <v>0</v>
      </c>
      <c r="BZ32" s="38">
        <f t="shared" si="8"/>
        <v>196.2119592</v>
      </c>
      <c r="CA32" s="38">
        <f t="shared" si="8"/>
        <v>0</v>
      </c>
      <c r="CB32" s="38">
        <f t="shared" si="8"/>
        <v>0</v>
      </c>
      <c r="CC32" s="38">
        <f t="shared" si="8"/>
        <v>0</v>
      </c>
      <c r="CD32" s="38">
        <f t="shared" si="8"/>
        <v>196.2119592</v>
      </c>
      <c r="CE32" s="34">
        <f t="shared" si="9"/>
        <v>196.2119592</v>
      </c>
      <c r="CF32" s="34">
        <f t="shared" si="3"/>
        <v>0</v>
      </c>
      <c r="CG32" s="34">
        <f t="shared" si="3"/>
        <v>0</v>
      </c>
      <c r="CH32" s="34">
        <f t="shared" si="3"/>
        <v>0</v>
      </c>
      <c r="CI32" s="34">
        <f t="shared" si="3"/>
        <v>196.2119592</v>
      </c>
      <c r="CJ32" s="47"/>
    </row>
    <row r="33" spans="1:88" s="18" customFormat="1" ht="47.25" hidden="1" x14ac:dyDescent="0.25">
      <c r="A33" s="36" t="s">
        <v>81</v>
      </c>
      <c r="B33" s="37" t="s">
        <v>82</v>
      </c>
      <c r="C33" s="35" t="s">
        <v>152</v>
      </c>
      <c r="D33" s="35" t="s">
        <v>152</v>
      </c>
      <c r="E33" s="35" t="s">
        <v>152</v>
      </c>
      <c r="F33" s="35" t="s">
        <v>152</v>
      </c>
      <c r="G33" s="35" t="s">
        <v>152</v>
      </c>
      <c r="H33" s="38">
        <v>0</v>
      </c>
      <c r="I33" s="38">
        <v>0</v>
      </c>
      <c r="J33" s="35" t="s">
        <v>152</v>
      </c>
      <c r="K33" s="38">
        <v>0</v>
      </c>
      <c r="L33" s="38">
        <v>0</v>
      </c>
      <c r="M33" s="35" t="s">
        <v>152</v>
      </c>
      <c r="N33" s="35" t="s">
        <v>152</v>
      </c>
      <c r="O33" s="35" t="s">
        <v>152</v>
      </c>
      <c r="P33" s="38">
        <v>0</v>
      </c>
      <c r="Q33" s="38">
        <v>0</v>
      </c>
      <c r="R33" s="38">
        <v>0</v>
      </c>
      <c r="S33" s="38">
        <v>0</v>
      </c>
      <c r="T33" s="38">
        <v>0</v>
      </c>
      <c r="U33" s="38">
        <f t="shared" si="5"/>
        <v>0</v>
      </c>
      <c r="V33" s="38"/>
      <c r="W33" s="38">
        <v>0</v>
      </c>
      <c r="X33" s="38"/>
      <c r="Y33" s="38"/>
      <c r="Z33" s="35" t="s">
        <v>152</v>
      </c>
      <c r="AA33" s="38">
        <v>0</v>
      </c>
      <c r="AB33" s="38">
        <v>0</v>
      </c>
      <c r="AC33" s="38">
        <v>0</v>
      </c>
      <c r="AD33" s="38">
        <v>0</v>
      </c>
      <c r="AE33" s="38">
        <v>0</v>
      </c>
      <c r="AF33" s="38">
        <v>0</v>
      </c>
      <c r="AG33" s="38">
        <v>0</v>
      </c>
      <c r="AH33" s="38">
        <v>0</v>
      </c>
      <c r="AI33" s="38">
        <v>0</v>
      </c>
      <c r="AJ33" s="38">
        <v>0</v>
      </c>
      <c r="AK33" s="38">
        <v>0</v>
      </c>
      <c r="AL33" s="43">
        <f>AL34+AL35</f>
        <v>0</v>
      </c>
      <c r="AM33" s="43">
        <f>AM34+AM35</f>
        <v>0</v>
      </c>
      <c r="AN33" s="43">
        <f>AN34+AN35</f>
        <v>0</v>
      </c>
      <c r="AO33" s="43">
        <f>AO34+AO35</f>
        <v>0</v>
      </c>
      <c r="AP33" s="43">
        <f>AP34+AP35</f>
        <v>0</v>
      </c>
      <c r="AQ33" s="43"/>
      <c r="AR33" s="43"/>
      <c r="AS33" s="43"/>
      <c r="AT33" s="43"/>
      <c r="AU33" s="43"/>
      <c r="AV33" s="43">
        <f>AV34+AV35</f>
        <v>0</v>
      </c>
      <c r="AW33" s="43">
        <f>AW34+AW35</f>
        <v>0</v>
      </c>
      <c r="AX33" s="43">
        <f>AX34+AX35</f>
        <v>0</v>
      </c>
      <c r="AY33" s="43">
        <f>AY34+AY35</f>
        <v>0</v>
      </c>
      <c r="AZ33" s="43">
        <f>AZ34+AZ35</f>
        <v>0</v>
      </c>
      <c r="BA33" s="43"/>
      <c r="BB33" s="43"/>
      <c r="BC33" s="43"/>
      <c r="BD33" s="43"/>
      <c r="BE33" s="43"/>
      <c r="BF33" s="43">
        <f t="shared" ref="BF33:BY33" si="13">BF34+BF35</f>
        <v>0</v>
      </c>
      <c r="BG33" s="43">
        <f t="shared" si="13"/>
        <v>0</v>
      </c>
      <c r="BH33" s="43">
        <f t="shared" si="13"/>
        <v>0</v>
      </c>
      <c r="BI33" s="43">
        <f t="shared" si="13"/>
        <v>0</v>
      </c>
      <c r="BJ33" s="43">
        <f t="shared" si="13"/>
        <v>0</v>
      </c>
      <c r="BK33" s="43">
        <f t="shared" si="13"/>
        <v>0</v>
      </c>
      <c r="BL33" s="43">
        <f t="shared" si="13"/>
        <v>0</v>
      </c>
      <c r="BM33" s="43">
        <f t="shared" si="13"/>
        <v>0</v>
      </c>
      <c r="BN33" s="43">
        <f t="shared" si="13"/>
        <v>0</v>
      </c>
      <c r="BO33" s="43">
        <f t="shared" si="13"/>
        <v>0</v>
      </c>
      <c r="BP33" s="35">
        <f t="shared" si="13"/>
        <v>0</v>
      </c>
      <c r="BQ33" s="35">
        <f t="shared" si="13"/>
        <v>0</v>
      </c>
      <c r="BR33" s="35">
        <f t="shared" si="13"/>
        <v>0</v>
      </c>
      <c r="BS33" s="35">
        <f t="shared" si="13"/>
        <v>0</v>
      </c>
      <c r="BT33" s="35">
        <f t="shared" si="13"/>
        <v>0</v>
      </c>
      <c r="BU33" s="35">
        <f t="shared" si="13"/>
        <v>0</v>
      </c>
      <c r="BV33" s="35">
        <f t="shared" si="13"/>
        <v>0</v>
      </c>
      <c r="BW33" s="35">
        <f t="shared" si="13"/>
        <v>0</v>
      </c>
      <c r="BX33" s="35">
        <f t="shared" si="13"/>
        <v>0</v>
      </c>
      <c r="BY33" s="35">
        <f t="shared" si="13"/>
        <v>0</v>
      </c>
      <c r="BZ33" s="38">
        <f t="shared" si="8"/>
        <v>0</v>
      </c>
      <c r="CA33" s="38">
        <f t="shared" si="8"/>
        <v>0</v>
      </c>
      <c r="CB33" s="38">
        <f t="shared" si="8"/>
        <v>0</v>
      </c>
      <c r="CC33" s="38">
        <f t="shared" si="8"/>
        <v>0</v>
      </c>
      <c r="CD33" s="38">
        <f t="shared" si="8"/>
        <v>0</v>
      </c>
      <c r="CE33" s="34">
        <f t="shared" si="9"/>
        <v>0</v>
      </c>
      <c r="CF33" s="34">
        <f t="shared" si="3"/>
        <v>0</v>
      </c>
      <c r="CG33" s="34">
        <f t="shared" si="3"/>
        <v>0</v>
      </c>
      <c r="CH33" s="34">
        <f t="shared" si="3"/>
        <v>0</v>
      </c>
      <c r="CI33" s="34">
        <f t="shared" si="3"/>
        <v>0</v>
      </c>
      <c r="CJ33" s="35" t="s">
        <v>152</v>
      </c>
    </row>
    <row r="34" spans="1:88" s="18" customFormat="1" ht="78.75" hidden="1" x14ac:dyDescent="0.25">
      <c r="A34" s="36" t="s">
        <v>83</v>
      </c>
      <c r="B34" s="37" t="s">
        <v>84</v>
      </c>
      <c r="C34" s="35" t="s">
        <v>152</v>
      </c>
      <c r="D34" s="35" t="s">
        <v>152</v>
      </c>
      <c r="E34" s="35" t="s">
        <v>152</v>
      </c>
      <c r="F34" s="35" t="s">
        <v>152</v>
      </c>
      <c r="G34" s="35" t="s">
        <v>152</v>
      </c>
      <c r="H34" s="38">
        <v>0</v>
      </c>
      <c r="I34" s="38">
        <v>0</v>
      </c>
      <c r="J34" s="35" t="s">
        <v>152</v>
      </c>
      <c r="K34" s="38">
        <v>0</v>
      </c>
      <c r="L34" s="38">
        <v>0</v>
      </c>
      <c r="M34" s="35" t="s">
        <v>152</v>
      </c>
      <c r="N34" s="35" t="s">
        <v>152</v>
      </c>
      <c r="O34" s="35" t="s">
        <v>152</v>
      </c>
      <c r="P34" s="38">
        <v>0</v>
      </c>
      <c r="Q34" s="38">
        <v>0</v>
      </c>
      <c r="R34" s="38">
        <v>0</v>
      </c>
      <c r="S34" s="38">
        <v>0</v>
      </c>
      <c r="T34" s="38">
        <v>0</v>
      </c>
      <c r="U34" s="38">
        <f t="shared" si="5"/>
        <v>0</v>
      </c>
      <c r="V34" s="38"/>
      <c r="W34" s="38">
        <v>0</v>
      </c>
      <c r="X34" s="38"/>
      <c r="Y34" s="38"/>
      <c r="Z34" s="35" t="s">
        <v>152</v>
      </c>
      <c r="AA34" s="38">
        <v>0</v>
      </c>
      <c r="AB34" s="38">
        <v>0</v>
      </c>
      <c r="AC34" s="38">
        <v>0</v>
      </c>
      <c r="AD34" s="38">
        <v>0</v>
      </c>
      <c r="AE34" s="38">
        <v>0</v>
      </c>
      <c r="AF34" s="38">
        <v>0</v>
      </c>
      <c r="AG34" s="38">
        <v>0</v>
      </c>
      <c r="AH34" s="38">
        <v>0</v>
      </c>
      <c r="AI34" s="38">
        <v>0</v>
      </c>
      <c r="AJ34" s="38">
        <v>0</v>
      </c>
      <c r="AK34" s="38">
        <v>0</v>
      </c>
      <c r="AL34" s="43"/>
      <c r="AM34" s="43"/>
      <c r="AN34" s="43"/>
      <c r="AO34" s="43"/>
      <c r="AP34" s="43"/>
      <c r="AQ34" s="43"/>
      <c r="AR34" s="43"/>
      <c r="AS34" s="43"/>
      <c r="AT34" s="43"/>
      <c r="AU34" s="43"/>
      <c r="AV34" s="43"/>
      <c r="AW34" s="43"/>
      <c r="AX34" s="43"/>
      <c r="AY34" s="43"/>
      <c r="AZ34" s="43"/>
      <c r="BA34" s="43"/>
      <c r="BB34" s="43"/>
      <c r="BC34" s="43"/>
      <c r="BD34" s="43"/>
      <c r="BE34" s="43"/>
      <c r="BF34" s="43"/>
      <c r="BG34" s="43"/>
      <c r="BH34" s="43"/>
      <c r="BI34" s="43"/>
      <c r="BJ34" s="43"/>
      <c r="BK34" s="43"/>
      <c r="BL34" s="43"/>
      <c r="BM34" s="43"/>
      <c r="BN34" s="43"/>
      <c r="BO34" s="43"/>
      <c r="BP34" s="19"/>
      <c r="BQ34" s="19"/>
      <c r="BR34" s="19"/>
      <c r="BS34" s="19"/>
      <c r="BT34" s="19"/>
      <c r="BU34" s="19"/>
      <c r="BV34" s="19"/>
      <c r="BW34" s="19"/>
      <c r="BX34" s="19"/>
      <c r="BY34" s="19"/>
      <c r="BZ34" s="38">
        <f t="shared" si="8"/>
        <v>0</v>
      </c>
      <c r="CA34" s="38">
        <f t="shared" si="8"/>
        <v>0</v>
      </c>
      <c r="CB34" s="38">
        <f t="shared" si="8"/>
        <v>0</v>
      </c>
      <c r="CC34" s="38">
        <f t="shared" si="8"/>
        <v>0</v>
      </c>
      <c r="CD34" s="38">
        <f t="shared" si="8"/>
        <v>0</v>
      </c>
      <c r="CE34" s="34">
        <f t="shared" si="9"/>
        <v>0</v>
      </c>
      <c r="CF34" s="34">
        <f t="shared" si="3"/>
        <v>0</v>
      </c>
      <c r="CG34" s="34">
        <f t="shared" si="3"/>
        <v>0</v>
      </c>
      <c r="CH34" s="34">
        <f t="shared" si="3"/>
        <v>0</v>
      </c>
      <c r="CI34" s="34">
        <f t="shared" si="3"/>
        <v>0</v>
      </c>
      <c r="CJ34" s="35" t="s">
        <v>152</v>
      </c>
    </row>
    <row r="35" spans="1:88" s="18" customFormat="1" ht="47.25" hidden="1" x14ac:dyDescent="0.25">
      <c r="A35" s="36" t="s">
        <v>85</v>
      </c>
      <c r="B35" s="37" t="s">
        <v>86</v>
      </c>
      <c r="C35" s="35" t="s">
        <v>152</v>
      </c>
      <c r="D35" s="35" t="s">
        <v>152</v>
      </c>
      <c r="E35" s="35" t="s">
        <v>152</v>
      </c>
      <c r="F35" s="35" t="s">
        <v>152</v>
      </c>
      <c r="G35" s="35" t="s">
        <v>152</v>
      </c>
      <c r="H35" s="38">
        <v>0</v>
      </c>
      <c r="I35" s="38">
        <v>0</v>
      </c>
      <c r="J35" s="35" t="s">
        <v>152</v>
      </c>
      <c r="K35" s="38">
        <v>0</v>
      </c>
      <c r="L35" s="38">
        <v>0</v>
      </c>
      <c r="M35" s="35" t="s">
        <v>152</v>
      </c>
      <c r="N35" s="35" t="s">
        <v>152</v>
      </c>
      <c r="O35" s="35" t="s">
        <v>152</v>
      </c>
      <c r="P35" s="38">
        <v>0</v>
      </c>
      <c r="Q35" s="38">
        <v>0</v>
      </c>
      <c r="R35" s="38">
        <v>0</v>
      </c>
      <c r="S35" s="38">
        <v>0</v>
      </c>
      <c r="T35" s="38">
        <v>0</v>
      </c>
      <c r="U35" s="38">
        <f t="shared" si="5"/>
        <v>0</v>
      </c>
      <c r="V35" s="38"/>
      <c r="W35" s="38">
        <v>0</v>
      </c>
      <c r="X35" s="38"/>
      <c r="Y35" s="38"/>
      <c r="Z35" s="35" t="s">
        <v>152</v>
      </c>
      <c r="AA35" s="35" t="s">
        <v>152</v>
      </c>
      <c r="AB35" s="38">
        <v>0</v>
      </c>
      <c r="AC35" s="38">
        <v>0</v>
      </c>
      <c r="AD35" s="38">
        <v>0</v>
      </c>
      <c r="AE35" s="38">
        <v>0</v>
      </c>
      <c r="AF35" s="38">
        <v>0</v>
      </c>
      <c r="AG35" s="38">
        <v>0</v>
      </c>
      <c r="AH35" s="38">
        <v>0</v>
      </c>
      <c r="AI35" s="38">
        <v>0</v>
      </c>
      <c r="AJ35" s="38">
        <v>0</v>
      </c>
      <c r="AK35" s="38">
        <v>0</v>
      </c>
      <c r="AL35" s="43"/>
      <c r="AM35" s="43"/>
      <c r="AN35" s="43"/>
      <c r="AO35" s="43"/>
      <c r="AP35" s="43"/>
      <c r="AQ35" s="43"/>
      <c r="AR35" s="43"/>
      <c r="AS35" s="43"/>
      <c r="AT35" s="43"/>
      <c r="AU35" s="43"/>
      <c r="AV35" s="43"/>
      <c r="AW35" s="43"/>
      <c r="AX35" s="43"/>
      <c r="AY35" s="43"/>
      <c r="AZ35" s="43"/>
      <c r="BA35" s="43"/>
      <c r="BB35" s="43"/>
      <c r="BC35" s="43"/>
      <c r="BD35" s="43"/>
      <c r="BE35" s="43"/>
      <c r="BF35" s="43"/>
      <c r="BG35" s="43"/>
      <c r="BH35" s="43"/>
      <c r="BI35" s="43"/>
      <c r="BJ35" s="43"/>
      <c r="BK35" s="43"/>
      <c r="BL35" s="43"/>
      <c r="BM35" s="43"/>
      <c r="BN35" s="43"/>
      <c r="BO35" s="43"/>
      <c r="BP35" s="19"/>
      <c r="BQ35" s="19"/>
      <c r="BR35" s="19"/>
      <c r="BS35" s="19"/>
      <c r="BT35" s="19"/>
      <c r="BU35" s="19"/>
      <c r="BV35" s="19"/>
      <c r="BW35" s="19"/>
      <c r="BX35" s="19"/>
      <c r="BY35" s="19"/>
      <c r="BZ35" s="38">
        <f t="shared" si="8"/>
        <v>0</v>
      </c>
      <c r="CA35" s="38">
        <f t="shared" si="8"/>
        <v>0</v>
      </c>
      <c r="CB35" s="38">
        <f t="shared" si="8"/>
        <v>0</v>
      </c>
      <c r="CC35" s="38">
        <f t="shared" si="8"/>
        <v>0</v>
      </c>
      <c r="CD35" s="38">
        <f t="shared" si="8"/>
        <v>0</v>
      </c>
      <c r="CE35" s="34">
        <f t="shared" si="9"/>
        <v>0</v>
      </c>
      <c r="CF35" s="34">
        <f t="shared" si="3"/>
        <v>0</v>
      </c>
      <c r="CG35" s="34">
        <f t="shared" si="3"/>
        <v>0</v>
      </c>
      <c r="CH35" s="34">
        <f t="shared" si="3"/>
        <v>0</v>
      </c>
      <c r="CI35" s="34">
        <f t="shared" si="3"/>
        <v>0</v>
      </c>
      <c r="CJ35" s="35" t="s">
        <v>152</v>
      </c>
    </row>
    <row r="36" spans="1:88" s="18" customFormat="1" ht="47.25" hidden="1" x14ac:dyDescent="0.25">
      <c r="A36" s="36" t="s">
        <v>87</v>
      </c>
      <c r="B36" s="37" t="s">
        <v>88</v>
      </c>
      <c r="C36" s="35" t="s">
        <v>152</v>
      </c>
      <c r="D36" s="35" t="s">
        <v>152</v>
      </c>
      <c r="E36" s="35" t="s">
        <v>152</v>
      </c>
      <c r="F36" s="35" t="s">
        <v>152</v>
      </c>
      <c r="G36" s="35" t="s">
        <v>152</v>
      </c>
      <c r="H36" s="38">
        <v>0</v>
      </c>
      <c r="I36" s="38">
        <v>0</v>
      </c>
      <c r="J36" s="35" t="s">
        <v>152</v>
      </c>
      <c r="K36" s="38">
        <v>0</v>
      </c>
      <c r="L36" s="38">
        <v>0</v>
      </c>
      <c r="M36" s="35" t="s">
        <v>152</v>
      </c>
      <c r="N36" s="35" t="s">
        <v>152</v>
      </c>
      <c r="O36" s="35" t="s">
        <v>152</v>
      </c>
      <c r="P36" s="38">
        <v>0</v>
      </c>
      <c r="Q36" s="38">
        <v>0</v>
      </c>
      <c r="R36" s="38">
        <v>0</v>
      </c>
      <c r="S36" s="38">
        <v>0</v>
      </c>
      <c r="T36" s="38">
        <v>0</v>
      </c>
      <c r="U36" s="38">
        <f t="shared" si="5"/>
        <v>0</v>
      </c>
      <c r="V36" s="38"/>
      <c r="W36" s="38">
        <v>0</v>
      </c>
      <c r="X36" s="38"/>
      <c r="Y36" s="38"/>
      <c r="Z36" s="35" t="s">
        <v>152</v>
      </c>
      <c r="AA36" s="38">
        <v>0</v>
      </c>
      <c r="AB36" s="38">
        <v>0</v>
      </c>
      <c r="AC36" s="38">
        <v>0</v>
      </c>
      <c r="AD36" s="38">
        <v>0</v>
      </c>
      <c r="AE36" s="38">
        <v>0</v>
      </c>
      <c r="AF36" s="38">
        <v>0</v>
      </c>
      <c r="AG36" s="38">
        <v>0</v>
      </c>
      <c r="AH36" s="38">
        <v>0</v>
      </c>
      <c r="AI36" s="38">
        <v>0</v>
      </c>
      <c r="AJ36" s="38">
        <v>0</v>
      </c>
      <c r="AK36" s="38">
        <v>0</v>
      </c>
      <c r="AL36" s="43"/>
      <c r="AM36" s="43"/>
      <c r="AN36" s="43"/>
      <c r="AO36" s="43"/>
      <c r="AP36" s="43"/>
      <c r="AQ36" s="43"/>
      <c r="AR36" s="43"/>
      <c r="AS36" s="43"/>
      <c r="AT36" s="43"/>
      <c r="AU36" s="43"/>
      <c r="AV36" s="43"/>
      <c r="AW36" s="43"/>
      <c r="AX36" s="43"/>
      <c r="AY36" s="43"/>
      <c r="AZ36" s="43"/>
      <c r="BA36" s="43"/>
      <c r="BB36" s="43"/>
      <c r="BC36" s="43"/>
      <c r="BD36" s="43"/>
      <c r="BE36" s="43"/>
      <c r="BF36" s="43"/>
      <c r="BG36" s="43"/>
      <c r="BH36" s="43"/>
      <c r="BI36" s="43"/>
      <c r="BJ36" s="43"/>
      <c r="BK36" s="43"/>
      <c r="BL36" s="43"/>
      <c r="BM36" s="43"/>
      <c r="BN36" s="43"/>
      <c r="BO36" s="43"/>
      <c r="BP36" s="19"/>
      <c r="BQ36" s="19"/>
      <c r="BR36" s="19"/>
      <c r="BS36" s="19"/>
      <c r="BT36" s="19"/>
      <c r="BU36" s="19"/>
      <c r="BV36" s="19"/>
      <c r="BW36" s="19"/>
      <c r="BX36" s="19"/>
      <c r="BY36" s="19"/>
      <c r="BZ36" s="38">
        <f t="shared" si="8"/>
        <v>0</v>
      </c>
      <c r="CA36" s="38">
        <f t="shared" si="8"/>
        <v>0</v>
      </c>
      <c r="CB36" s="38">
        <f t="shared" si="8"/>
        <v>0</v>
      </c>
      <c r="CC36" s="38">
        <f t="shared" si="8"/>
        <v>0</v>
      </c>
      <c r="CD36" s="38">
        <f t="shared" si="8"/>
        <v>0</v>
      </c>
      <c r="CE36" s="34">
        <f t="shared" si="9"/>
        <v>0</v>
      </c>
      <c r="CF36" s="34">
        <f t="shared" si="3"/>
        <v>0</v>
      </c>
      <c r="CG36" s="34">
        <f t="shared" si="3"/>
        <v>0</v>
      </c>
      <c r="CH36" s="34">
        <f t="shared" si="3"/>
        <v>0</v>
      </c>
      <c r="CI36" s="34">
        <f t="shared" si="3"/>
        <v>0</v>
      </c>
      <c r="CJ36" s="35" t="s">
        <v>152</v>
      </c>
    </row>
    <row r="37" spans="1:88" s="18" customFormat="1" ht="31.5" hidden="1" x14ac:dyDescent="0.25">
      <c r="A37" s="36" t="s">
        <v>89</v>
      </c>
      <c r="B37" s="37" t="s">
        <v>90</v>
      </c>
      <c r="C37" s="35" t="s">
        <v>152</v>
      </c>
      <c r="D37" s="35" t="s">
        <v>152</v>
      </c>
      <c r="E37" s="35" t="s">
        <v>152</v>
      </c>
      <c r="F37" s="35" t="s">
        <v>152</v>
      </c>
      <c r="G37" s="35" t="s">
        <v>152</v>
      </c>
      <c r="H37" s="38">
        <v>0</v>
      </c>
      <c r="I37" s="38">
        <v>0</v>
      </c>
      <c r="J37" s="35" t="s">
        <v>152</v>
      </c>
      <c r="K37" s="38">
        <v>0</v>
      </c>
      <c r="L37" s="38">
        <v>0</v>
      </c>
      <c r="M37" s="35" t="s">
        <v>152</v>
      </c>
      <c r="N37" s="35" t="s">
        <v>152</v>
      </c>
      <c r="O37" s="35" t="s">
        <v>152</v>
      </c>
      <c r="P37" s="38">
        <v>0</v>
      </c>
      <c r="Q37" s="38">
        <v>0</v>
      </c>
      <c r="R37" s="38">
        <v>0</v>
      </c>
      <c r="S37" s="38">
        <v>0</v>
      </c>
      <c r="T37" s="38">
        <v>0</v>
      </c>
      <c r="U37" s="38">
        <f t="shared" si="5"/>
        <v>0</v>
      </c>
      <c r="V37" s="38"/>
      <c r="W37" s="38">
        <v>0</v>
      </c>
      <c r="X37" s="38"/>
      <c r="Y37" s="38"/>
      <c r="Z37" s="35" t="s">
        <v>152</v>
      </c>
      <c r="AA37" s="38">
        <v>0</v>
      </c>
      <c r="AB37" s="38">
        <v>0</v>
      </c>
      <c r="AC37" s="38">
        <v>0</v>
      </c>
      <c r="AD37" s="38">
        <v>0</v>
      </c>
      <c r="AE37" s="38">
        <v>0</v>
      </c>
      <c r="AF37" s="38">
        <v>0</v>
      </c>
      <c r="AG37" s="38">
        <v>0</v>
      </c>
      <c r="AH37" s="38">
        <v>0</v>
      </c>
      <c r="AI37" s="38">
        <v>0</v>
      </c>
      <c r="AJ37" s="38">
        <v>0</v>
      </c>
      <c r="AK37" s="38">
        <v>0</v>
      </c>
      <c r="AL37" s="43"/>
      <c r="AM37" s="43"/>
      <c r="AN37" s="43"/>
      <c r="AO37" s="43"/>
      <c r="AP37" s="43"/>
      <c r="AQ37" s="43"/>
      <c r="AR37" s="43"/>
      <c r="AS37" s="43"/>
      <c r="AT37" s="43"/>
      <c r="AU37" s="43"/>
      <c r="AV37" s="43"/>
      <c r="AW37" s="43"/>
      <c r="AX37" s="43"/>
      <c r="AY37" s="43"/>
      <c r="AZ37" s="43"/>
      <c r="BA37" s="43"/>
      <c r="BB37" s="43"/>
      <c r="BC37" s="43"/>
      <c r="BD37" s="43"/>
      <c r="BE37" s="43"/>
      <c r="BF37" s="43"/>
      <c r="BG37" s="43"/>
      <c r="BH37" s="43"/>
      <c r="BI37" s="43"/>
      <c r="BJ37" s="43"/>
      <c r="BK37" s="43"/>
      <c r="BL37" s="43"/>
      <c r="BM37" s="43"/>
      <c r="BN37" s="43"/>
      <c r="BO37" s="43"/>
      <c r="BP37" s="19"/>
      <c r="BQ37" s="19"/>
      <c r="BR37" s="19"/>
      <c r="BS37" s="19"/>
      <c r="BT37" s="19"/>
      <c r="BU37" s="19"/>
      <c r="BV37" s="19"/>
      <c r="BW37" s="19"/>
      <c r="BX37" s="19"/>
      <c r="BY37" s="19"/>
      <c r="BZ37" s="38">
        <f t="shared" si="8"/>
        <v>0</v>
      </c>
      <c r="CA37" s="38">
        <f t="shared" si="8"/>
        <v>0</v>
      </c>
      <c r="CB37" s="38">
        <f t="shared" si="8"/>
        <v>0</v>
      </c>
      <c r="CC37" s="38">
        <f t="shared" si="8"/>
        <v>0</v>
      </c>
      <c r="CD37" s="38">
        <f t="shared" si="8"/>
        <v>0</v>
      </c>
      <c r="CE37" s="34">
        <f t="shared" si="9"/>
        <v>0</v>
      </c>
      <c r="CF37" s="34">
        <f t="shared" si="3"/>
        <v>0</v>
      </c>
      <c r="CG37" s="34">
        <f t="shared" si="3"/>
        <v>0</v>
      </c>
      <c r="CH37" s="34">
        <f t="shared" si="3"/>
        <v>0</v>
      </c>
      <c r="CI37" s="34">
        <f t="shared" si="3"/>
        <v>0</v>
      </c>
      <c r="CJ37" s="35" t="s">
        <v>152</v>
      </c>
    </row>
    <row r="38" spans="1:88" s="18" customFormat="1" ht="110.25" hidden="1" x14ac:dyDescent="0.25">
      <c r="A38" s="36" t="s">
        <v>89</v>
      </c>
      <c r="B38" s="37" t="s">
        <v>91</v>
      </c>
      <c r="C38" s="35" t="s">
        <v>152</v>
      </c>
      <c r="D38" s="35" t="s">
        <v>152</v>
      </c>
      <c r="E38" s="35" t="s">
        <v>152</v>
      </c>
      <c r="F38" s="35" t="s">
        <v>152</v>
      </c>
      <c r="G38" s="35" t="s">
        <v>152</v>
      </c>
      <c r="H38" s="38">
        <v>0</v>
      </c>
      <c r="I38" s="38">
        <v>0</v>
      </c>
      <c r="J38" s="35" t="s">
        <v>152</v>
      </c>
      <c r="K38" s="38">
        <v>0</v>
      </c>
      <c r="L38" s="38">
        <v>0</v>
      </c>
      <c r="M38" s="35" t="s">
        <v>152</v>
      </c>
      <c r="N38" s="35" t="s">
        <v>152</v>
      </c>
      <c r="O38" s="35" t="s">
        <v>152</v>
      </c>
      <c r="P38" s="38">
        <v>0</v>
      </c>
      <c r="Q38" s="38">
        <v>0</v>
      </c>
      <c r="R38" s="38">
        <v>0</v>
      </c>
      <c r="S38" s="38">
        <v>0</v>
      </c>
      <c r="T38" s="38">
        <v>0</v>
      </c>
      <c r="U38" s="38">
        <f t="shared" si="5"/>
        <v>0</v>
      </c>
      <c r="V38" s="38"/>
      <c r="W38" s="38">
        <v>0</v>
      </c>
      <c r="X38" s="38"/>
      <c r="Y38" s="38"/>
      <c r="Z38" s="35" t="s">
        <v>152</v>
      </c>
      <c r="AA38" s="38">
        <v>0</v>
      </c>
      <c r="AB38" s="38">
        <v>0</v>
      </c>
      <c r="AC38" s="38">
        <v>0</v>
      </c>
      <c r="AD38" s="38">
        <v>0</v>
      </c>
      <c r="AE38" s="38">
        <v>0</v>
      </c>
      <c r="AF38" s="38">
        <v>0</v>
      </c>
      <c r="AG38" s="38">
        <v>0</v>
      </c>
      <c r="AH38" s="38">
        <v>0</v>
      </c>
      <c r="AI38" s="38">
        <v>0</v>
      </c>
      <c r="AJ38" s="38">
        <v>0</v>
      </c>
      <c r="AK38" s="38">
        <v>0</v>
      </c>
      <c r="AL38" s="43"/>
      <c r="AM38" s="43"/>
      <c r="AN38" s="43"/>
      <c r="AO38" s="43"/>
      <c r="AP38" s="43"/>
      <c r="AQ38" s="43"/>
      <c r="AR38" s="43"/>
      <c r="AS38" s="43"/>
      <c r="AT38" s="43"/>
      <c r="AU38" s="43"/>
      <c r="AV38" s="43"/>
      <c r="AW38" s="43"/>
      <c r="AX38" s="43"/>
      <c r="AY38" s="43"/>
      <c r="AZ38" s="43"/>
      <c r="BA38" s="43"/>
      <c r="BB38" s="43"/>
      <c r="BC38" s="43"/>
      <c r="BD38" s="43"/>
      <c r="BE38" s="43"/>
      <c r="BF38" s="43"/>
      <c r="BG38" s="43"/>
      <c r="BH38" s="43"/>
      <c r="BI38" s="43"/>
      <c r="BJ38" s="43"/>
      <c r="BK38" s="43"/>
      <c r="BL38" s="43"/>
      <c r="BM38" s="43"/>
      <c r="BN38" s="43"/>
      <c r="BO38" s="43"/>
      <c r="BP38" s="19"/>
      <c r="BQ38" s="19"/>
      <c r="BR38" s="19"/>
      <c r="BS38" s="19"/>
      <c r="BT38" s="19"/>
      <c r="BU38" s="19"/>
      <c r="BV38" s="19"/>
      <c r="BW38" s="19"/>
      <c r="BX38" s="19"/>
      <c r="BY38" s="19"/>
      <c r="BZ38" s="38">
        <f t="shared" si="8"/>
        <v>0</v>
      </c>
      <c r="CA38" s="38">
        <f t="shared" si="8"/>
        <v>0</v>
      </c>
      <c r="CB38" s="38">
        <f t="shared" si="8"/>
        <v>0</v>
      </c>
      <c r="CC38" s="38">
        <f t="shared" si="8"/>
        <v>0</v>
      </c>
      <c r="CD38" s="38">
        <f t="shared" si="8"/>
        <v>0</v>
      </c>
      <c r="CE38" s="34">
        <f t="shared" si="9"/>
        <v>0</v>
      </c>
      <c r="CF38" s="34">
        <f t="shared" si="3"/>
        <v>0</v>
      </c>
      <c r="CG38" s="34">
        <f t="shared" si="3"/>
        <v>0</v>
      </c>
      <c r="CH38" s="34">
        <f t="shared" si="3"/>
        <v>0</v>
      </c>
      <c r="CI38" s="34">
        <f t="shared" si="3"/>
        <v>0</v>
      </c>
      <c r="CJ38" s="35" t="s">
        <v>152</v>
      </c>
    </row>
    <row r="39" spans="1:88" s="18" customFormat="1" ht="94.5" hidden="1" x14ac:dyDescent="0.25">
      <c r="A39" s="36" t="s">
        <v>89</v>
      </c>
      <c r="B39" s="37" t="s">
        <v>92</v>
      </c>
      <c r="C39" s="35" t="s">
        <v>152</v>
      </c>
      <c r="D39" s="35" t="s">
        <v>152</v>
      </c>
      <c r="E39" s="35" t="s">
        <v>152</v>
      </c>
      <c r="F39" s="35" t="s">
        <v>152</v>
      </c>
      <c r="G39" s="35" t="s">
        <v>152</v>
      </c>
      <c r="H39" s="38">
        <v>0</v>
      </c>
      <c r="I39" s="38">
        <v>0</v>
      </c>
      <c r="J39" s="35" t="s">
        <v>152</v>
      </c>
      <c r="K39" s="38">
        <v>0</v>
      </c>
      <c r="L39" s="38">
        <v>0</v>
      </c>
      <c r="M39" s="35" t="s">
        <v>152</v>
      </c>
      <c r="N39" s="35" t="s">
        <v>152</v>
      </c>
      <c r="O39" s="35" t="s">
        <v>152</v>
      </c>
      <c r="P39" s="38">
        <v>0</v>
      </c>
      <c r="Q39" s="38">
        <v>0</v>
      </c>
      <c r="R39" s="38">
        <v>0</v>
      </c>
      <c r="S39" s="38">
        <v>0</v>
      </c>
      <c r="T39" s="38">
        <v>0</v>
      </c>
      <c r="U39" s="38">
        <f t="shared" si="5"/>
        <v>0</v>
      </c>
      <c r="V39" s="38"/>
      <c r="W39" s="38">
        <v>0</v>
      </c>
      <c r="X39" s="38"/>
      <c r="Y39" s="38"/>
      <c r="Z39" s="35" t="s">
        <v>152</v>
      </c>
      <c r="AA39" s="38">
        <v>0</v>
      </c>
      <c r="AB39" s="38">
        <v>0</v>
      </c>
      <c r="AC39" s="38">
        <v>0</v>
      </c>
      <c r="AD39" s="38">
        <v>0</v>
      </c>
      <c r="AE39" s="38">
        <v>0</v>
      </c>
      <c r="AF39" s="38">
        <v>0</v>
      </c>
      <c r="AG39" s="38">
        <v>0</v>
      </c>
      <c r="AH39" s="38">
        <v>0</v>
      </c>
      <c r="AI39" s="38">
        <v>0</v>
      </c>
      <c r="AJ39" s="38">
        <v>0</v>
      </c>
      <c r="AK39" s="38">
        <v>0</v>
      </c>
      <c r="AL39" s="43"/>
      <c r="AM39" s="43"/>
      <c r="AN39" s="43"/>
      <c r="AO39" s="43"/>
      <c r="AP39" s="43"/>
      <c r="AQ39" s="43"/>
      <c r="AR39" s="43"/>
      <c r="AS39" s="43"/>
      <c r="AT39" s="43"/>
      <c r="AU39" s="43"/>
      <c r="AV39" s="43"/>
      <c r="AW39" s="43"/>
      <c r="AX39" s="43"/>
      <c r="AY39" s="43"/>
      <c r="AZ39" s="43"/>
      <c r="BA39" s="43"/>
      <c r="BB39" s="43"/>
      <c r="BC39" s="43"/>
      <c r="BD39" s="43"/>
      <c r="BE39" s="43"/>
      <c r="BF39" s="43"/>
      <c r="BG39" s="43"/>
      <c r="BH39" s="43"/>
      <c r="BI39" s="43"/>
      <c r="BJ39" s="43"/>
      <c r="BK39" s="43"/>
      <c r="BL39" s="43"/>
      <c r="BM39" s="43"/>
      <c r="BN39" s="43"/>
      <c r="BO39" s="43"/>
      <c r="BP39" s="19"/>
      <c r="BQ39" s="19"/>
      <c r="BR39" s="19"/>
      <c r="BS39" s="19"/>
      <c r="BT39" s="19"/>
      <c r="BU39" s="19"/>
      <c r="BV39" s="19"/>
      <c r="BW39" s="19"/>
      <c r="BX39" s="19"/>
      <c r="BY39" s="19"/>
      <c r="BZ39" s="38">
        <f t="shared" si="8"/>
        <v>0</v>
      </c>
      <c r="CA39" s="38">
        <f t="shared" si="8"/>
        <v>0</v>
      </c>
      <c r="CB39" s="38">
        <f t="shared" si="8"/>
        <v>0</v>
      </c>
      <c r="CC39" s="38">
        <f t="shared" si="8"/>
        <v>0</v>
      </c>
      <c r="CD39" s="38">
        <f t="shared" si="8"/>
        <v>0</v>
      </c>
      <c r="CE39" s="34">
        <f t="shared" si="9"/>
        <v>0</v>
      </c>
      <c r="CF39" s="34">
        <f t="shared" si="3"/>
        <v>0</v>
      </c>
      <c r="CG39" s="34">
        <f t="shared" si="3"/>
        <v>0</v>
      </c>
      <c r="CH39" s="34">
        <f t="shared" si="3"/>
        <v>0</v>
      </c>
      <c r="CI39" s="34">
        <f t="shared" si="3"/>
        <v>0</v>
      </c>
      <c r="CJ39" s="35" t="s">
        <v>152</v>
      </c>
    </row>
    <row r="40" spans="1:88" s="18" customFormat="1" ht="94.5" hidden="1" x14ac:dyDescent="0.25">
      <c r="A40" s="36" t="s">
        <v>89</v>
      </c>
      <c r="B40" s="37" t="s">
        <v>93</v>
      </c>
      <c r="C40" s="35" t="s">
        <v>152</v>
      </c>
      <c r="D40" s="35" t="s">
        <v>152</v>
      </c>
      <c r="E40" s="35" t="s">
        <v>152</v>
      </c>
      <c r="F40" s="35" t="s">
        <v>152</v>
      </c>
      <c r="G40" s="35" t="s">
        <v>152</v>
      </c>
      <c r="H40" s="38">
        <v>0</v>
      </c>
      <c r="I40" s="38">
        <v>0</v>
      </c>
      <c r="J40" s="35" t="s">
        <v>152</v>
      </c>
      <c r="K40" s="38">
        <v>0</v>
      </c>
      <c r="L40" s="38">
        <v>0</v>
      </c>
      <c r="M40" s="35" t="s">
        <v>152</v>
      </c>
      <c r="N40" s="35" t="s">
        <v>152</v>
      </c>
      <c r="O40" s="35" t="s">
        <v>152</v>
      </c>
      <c r="P40" s="38">
        <v>0</v>
      </c>
      <c r="Q40" s="38">
        <v>0</v>
      </c>
      <c r="R40" s="38">
        <v>0</v>
      </c>
      <c r="S40" s="38">
        <v>0</v>
      </c>
      <c r="T40" s="38">
        <v>0</v>
      </c>
      <c r="U40" s="38">
        <f t="shared" si="5"/>
        <v>0</v>
      </c>
      <c r="V40" s="38"/>
      <c r="W40" s="38">
        <v>0</v>
      </c>
      <c r="X40" s="38"/>
      <c r="Y40" s="38"/>
      <c r="Z40" s="35" t="s">
        <v>152</v>
      </c>
      <c r="AA40" s="38">
        <v>0</v>
      </c>
      <c r="AB40" s="38">
        <v>0</v>
      </c>
      <c r="AC40" s="38">
        <v>0</v>
      </c>
      <c r="AD40" s="38">
        <v>0</v>
      </c>
      <c r="AE40" s="38">
        <v>0</v>
      </c>
      <c r="AF40" s="38">
        <v>0</v>
      </c>
      <c r="AG40" s="38">
        <v>0</v>
      </c>
      <c r="AH40" s="38">
        <v>0</v>
      </c>
      <c r="AI40" s="38">
        <v>0</v>
      </c>
      <c r="AJ40" s="38">
        <v>0</v>
      </c>
      <c r="AK40" s="38">
        <v>0</v>
      </c>
      <c r="AL40" s="43"/>
      <c r="AM40" s="43"/>
      <c r="AN40" s="43"/>
      <c r="AO40" s="43"/>
      <c r="AP40" s="43"/>
      <c r="AQ40" s="43"/>
      <c r="AR40" s="43"/>
      <c r="AS40" s="43"/>
      <c r="AT40" s="43"/>
      <c r="AU40" s="43"/>
      <c r="AV40" s="43"/>
      <c r="AW40" s="43"/>
      <c r="AX40" s="43"/>
      <c r="AY40" s="43"/>
      <c r="AZ40" s="43"/>
      <c r="BA40" s="43"/>
      <c r="BB40" s="43"/>
      <c r="BC40" s="43"/>
      <c r="BD40" s="43"/>
      <c r="BE40" s="43"/>
      <c r="BF40" s="43"/>
      <c r="BG40" s="43"/>
      <c r="BH40" s="43"/>
      <c r="BI40" s="43"/>
      <c r="BJ40" s="43"/>
      <c r="BK40" s="43"/>
      <c r="BL40" s="43"/>
      <c r="BM40" s="43"/>
      <c r="BN40" s="43"/>
      <c r="BO40" s="43"/>
      <c r="BP40" s="19"/>
      <c r="BQ40" s="19"/>
      <c r="BR40" s="19"/>
      <c r="BS40" s="19"/>
      <c r="BT40" s="19"/>
      <c r="BU40" s="19"/>
      <c r="BV40" s="19"/>
      <c r="BW40" s="19"/>
      <c r="BX40" s="19"/>
      <c r="BY40" s="19"/>
      <c r="BZ40" s="38">
        <f t="shared" si="8"/>
        <v>0</v>
      </c>
      <c r="CA40" s="38">
        <f t="shared" si="8"/>
        <v>0</v>
      </c>
      <c r="CB40" s="38">
        <f t="shared" si="8"/>
        <v>0</v>
      </c>
      <c r="CC40" s="38">
        <f t="shared" si="8"/>
        <v>0</v>
      </c>
      <c r="CD40" s="38">
        <f t="shared" si="8"/>
        <v>0</v>
      </c>
      <c r="CE40" s="34">
        <f t="shared" si="9"/>
        <v>0</v>
      </c>
      <c r="CF40" s="34">
        <f t="shared" si="3"/>
        <v>0</v>
      </c>
      <c r="CG40" s="34">
        <f t="shared" si="3"/>
        <v>0</v>
      </c>
      <c r="CH40" s="34">
        <f t="shared" si="3"/>
        <v>0</v>
      </c>
      <c r="CI40" s="34">
        <f t="shared" si="3"/>
        <v>0</v>
      </c>
      <c r="CJ40" s="35" t="s">
        <v>152</v>
      </c>
    </row>
    <row r="41" spans="1:88" s="18" customFormat="1" ht="31.5" hidden="1" x14ac:dyDescent="0.25">
      <c r="A41" s="36" t="s">
        <v>94</v>
      </c>
      <c r="B41" s="37" t="s">
        <v>90</v>
      </c>
      <c r="C41" s="35" t="s">
        <v>152</v>
      </c>
      <c r="D41" s="35" t="s">
        <v>152</v>
      </c>
      <c r="E41" s="35" t="s">
        <v>152</v>
      </c>
      <c r="F41" s="35" t="s">
        <v>152</v>
      </c>
      <c r="G41" s="35" t="s">
        <v>152</v>
      </c>
      <c r="H41" s="38">
        <v>0</v>
      </c>
      <c r="I41" s="38">
        <v>0</v>
      </c>
      <c r="J41" s="35" t="s">
        <v>152</v>
      </c>
      <c r="K41" s="38">
        <v>0</v>
      </c>
      <c r="L41" s="38">
        <v>0</v>
      </c>
      <c r="M41" s="35" t="s">
        <v>152</v>
      </c>
      <c r="N41" s="35" t="s">
        <v>152</v>
      </c>
      <c r="O41" s="35" t="s">
        <v>152</v>
      </c>
      <c r="P41" s="38">
        <v>0</v>
      </c>
      <c r="Q41" s="38">
        <v>0</v>
      </c>
      <c r="R41" s="38">
        <v>0</v>
      </c>
      <c r="S41" s="38">
        <v>0</v>
      </c>
      <c r="T41" s="38">
        <v>0</v>
      </c>
      <c r="U41" s="38">
        <f t="shared" si="5"/>
        <v>0</v>
      </c>
      <c r="V41" s="38"/>
      <c r="W41" s="38">
        <v>0</v>
      </c>
      <c r="X41" s="38"/>
      <c r="Y41" s="38"/>
      <c r="Z41" s="35" t="s">
        <v>152</v>
      </c>
      <c r="AA41" s="38">
        <v>0</v>
      </c>
      <c r="AB41" s="38">
        <v>0</v>
      </c>
      <c r="AC41" s="38">
        <v>0</v>
      </c>
      <c r="AD41" s="38">
        <v>0</v>
      </c>
      <c r="AE41" s="38">
        <v>0</v>
      </c>
      <c r="AF41" s="38">
        <v>0</v>
      </c>
      <c r="AG41" s="38">
        <v>0</v>
      </c>
      <c r="AH41" s="38">
        <v>0</v>
      </c>
      <c r="AI41" s="38">
        <v>0</v>
      </c>
      <c r="AJ41" s="38">
        <v>0</v>
      </c>
      <c r="AK41" s="38">
        <v>0</v>
      </c>
      <c r="AL41" s="43"/>
      <c r="AM41" s="43"/>
      <c r="AN41" s="43"/>
      <c r="AO41" s="43"/>
      <c r="AP41" s="43"/>
      <c r="AQ41" s="43"/>
      <c r="AR41" s="43"/>
      <c r="AS41" s="43"/>
      <c r="AT41" s="43"/>
      <c r="AU41" s="43"/>
      <c r="AV41" s="43"/>
      <c r="AW41" s="43"/>
      <c r="AX41" s="43"/>
      <c r="AY41" s="43"/>
      <c r="AZ41" s="43"/>
      <c r="BA41" s="43"/>
      <c r="BB41" s="43"/>
      <c r="BC41" s="43"/>
      <c r="BD41" s="43"/>
      <c r="BE41" s="43"/>
      <c r="BF41" s="43"/>
      <c r="BG41" s="43"/>
      <c r="BH41" s="43"/>
      <c r="BI41" s="43"/>
      <c r="BJ41" s="43"/>
      <c r="BK41" s="43"/>
      <c r="BL41" s="43"/>
      <c r="BM41" s="43"/>
      <c r="BN41" s="43"/>
      <c r="BO41" s="43"/>
      <c r="BP41" s="19"/>
      <c r="BQ41" s="19"/>
      <c r="BR41" s="19"/>
      <c r="BS41" s="19"/>
      <c r="BT41" s="19"/>
      <c r="BU41" s="19"/>
      <c r="BV41" s="19"/>
      <c r="BW41" s="19"/>
      <c r="BX41" s="19"/>
      <c r="BY41" s="19"/>
      <c r="BZ41" s="38">
        <f t="shared" si="8"/>
        <v>0</v>
      </c>
      <c r="CA41" s="38">
        <f t="shared" si="8"/>
        <v>0</v>
      </c>
      <c r="CB41" s="38">
        <f t="shared" si="8"/>
        <v>0</v>
      </c>
      <c r="CC41" s="38">
        <f t="shared" si="8"/>
        <v>0</v>
      </c>
      <c r="CD41" s="38">
        <f t="shared" si="8"/>
        <v>0</v>
      </c>
      <c r="CE41" s="34">
        <f t="shared" si="9"/>
        <v>0</v>
      </c>
      <c r="CF41" s="34">
        <f t="shared" si="3"/>
        <v>0</v>
      </c>
      <c r="CG41" s="34">
        <f t="shared" si="3"/>
        <v>0</v>
      </c>
      <c r="CH41" s="34">
        <f t="shared" si="3"/>
        <v>0</v>
      </c>
      <c r="CI41" s="34">
        <f t="shared" si="3"/>
        <v>0</v>
      </c>
      <c r="CJ41" s="35" t="s">
        <v>152</v>
      </c>
    </row>
    <row r="42" spans="1:88" s="18" customFormat="1" ht="110.25" hidden="1" x14ac:dyDescent="0.25">
      <c r="A42" s="36" t="s">
        <v>94</v>
      </c>
      <c r="B42" s="37" t="s">
        <v>91</v>
      </c>
      <c r="C42" s="35" t="s">
        <v>152</v>
      </c>
      <c r="D42" s="35" t="s">
        <v>152</v>
      </c>
      <c r="E42" s="35" t="s">
        <v>152</v>
      </c>
      <c r="F42" s="35" t="s">
        <v>152</v>
      </c>
      <c r="G42" s="35" t="s">
        <v>152</v>
      </c>
      <c r="H42" s="38">
        <v>0</v>
      </c>
      <c r="I42" s="38">
        <v>0</v>
      </c>
      <c r="J42" s="35" t="s">
        <v>152</v>
      </c>
      <c r="K42" s="38">
        <v>0</v>
      </c>
      <c r="L42" s="38">
        <v>0</v>
      </c>
      <c r="M42" s="35" t="s">
        <v>152</v>
      </c>
      <c r="N42" s="35" t="s">
        <v>152</v>
      </c>
      <c r="O42" s="35" t="s">
        <v>152</v>
      </c>
      <c r="P42" s="38">
        <v>0</v>
      </c>
      <c r="Q42" s="38">
        <v>0</v>
      </c>
      <c r="R42" s="38">
        <v>0</v>
      </c>
      <c r="S42" s="38">
        <v>0</v>
      </c>
      <c r="T42" s="38">
        <v>0</v>
      </c>
      <c r="U42" s="38">
        <f t="shared" si="5"/>
        <v>0</v>
      </c>
      <c r="V42" s="38"/>
      <c r="W42" s="38">
        <v>0</v>
      </c>
      <c r="X42" s="38"/>
      <c r="Y42" s="38"/>
      <c r="Z42" s="35" t="s">
        <v>152</v>
      </c>
      <c r="AA42" s="38">
        <v>0</v>
      </c>
      <c r="AB42" s="38">
        <v>0</v>
      </c>
      <c r="AC42" s="38">
        <v>0</v>
      </c>
      <c r="AD42" s="38">
        <v>0</v>
      </c>
      <c r="AE42" s="38">
        <v>0</v>
      </c>
      <c r="AF42" s="38">
        <v>0</v>
      </c>
      <c r="AG42" s="38">
        <v>0</v>
      </c>
      <c r="AH42" s="38">
        <v>0</v>
      </c>
      <c r="AI42" s="38">
        <v>0</v>
      </c>
      <c r="AJ42" s="38">
        <v>0</v>
      </c>
      <c r="AK42" s="38">
        <v>0</v>
      </c>
      <c r="AL42" s="43"/>
      <c r="AM42" s="43"/>
      <c r="AN42" s="43"/>
      <c r="AO42" s="43"/>
      <c r="AP42" s="43"/>
      <c r="AQ42" s="43"/>
      <c r="AR42" s="43"/>
      <c r="AS42" s="43"/>
      <c r="AT42" s="43"/>
      <c r="AU42" s="43"/>
      <c r="AV42" s="43"/>
      <c r="AW42" s="43"/>
      <c r="AX42" s="43"/>
      <c r="AY42" s="43"/>
      <c r="AZ42" s="43"/>
      <c r="BA42" s="43"/>
      <c r="BB42" s="43"/>
      <c r="BC42" s="43"/>
      <c r="BD42" s="43"/>
      <c r="BE42" s="43"/>
      <c r="BF42" s="43"/>
      <c r="BG42" s="43"/>
      <c r="BH42" s="43"/>
      <c r="BI42" s="43"/>
      <c r="BJ42" s="43"/>
      <c r="BK42" s="43"/>
      <c r="BL42" s="43"/>
      <c r="BM42" s="43"/>
      <c r="BN42" s="43"/>
      <c r="BO42" s="43"/>
      <c r="BP42" s="19"/>
      <c r="BQ42" s="19"/>
      <c r="BR42" s="19"/>
      <c r="BS42" s="19"/>
      <c r="BT42" s="19"/>
      <c r="BU42" s="19"/>
      <c r="BV42" s="19"/>
      <c r="BW42" s="19"/>
      <c r="BX42" s="19"/>
      <c r="BY42" s="19"/>
      <c r="BZ42" s="38">
        <f t="shared" si="8"/>
        <v>0</v>
      </c>
      <c r="CA42" s="38">
        <f t="shared" si="8"/>
        <v>0</v>
      </c>
      <c r="CB42" s="38">
        <f t="shared" si="8"/>
        <v>0</v>
      </c>
      <c r="CC42" s="38">
        <f t="shared" si="8"/>
        <v>0</v>
      </c>
      <c r="CD42" s="38">
        <f t="shared" si="8"/>
        <v>0</v>
      </c>
      <c r="CE42" s="34">
        <f t="shared" si="9"/>
        <v>0</v>
      </c>
      <c r="CF42" s="34">
        <f t="shared" si="9"/>
        <v>0</v>
      </c>
      <c r="CG42" s="34">
        <f t="shared" si="9"/>
        <v>0</v>
      </c>
      <c r="CH42" s="34">
        <f t="shared" si="9"/>
        <v>0</v>
      </c>
      <c r="CI42" s="34">
        <f t="shared" si="9"/>
        <v>0</v>
      </c>
      <c r="CJ42" s="35" t="s">
        <v>152</v>
      </c>
    </row>
    <row r="43" spans="1:88" s="18" customFormat="1" ht="94.5" hidden="1" x14ac:dyDescent="0.25">
      <c r="A43" s="36" t="s">
        <v>94</v>
      </c>
      <c r="B43" s="37" t="s">
        <v>92</v>
      </c>
      <c r="C43" s="35" t="s">
        <v>152</v>
      </c>
      <c r="D43" s="35" t="s">
        <v>152</v>
      </c>
      <c r="E43" s="35" t="s">
        <v>152</v>
      </c>
      <c r="F43" s="35" t="s">
        <v>152</v>
      </c>
      <c r="G43" s="35" t="s">
        <v>152</v>
      </c>
      <c r="H43" s="38">
        <v>0</v>
      </c>
      <c r="I43" s="38">
        <v>0</v>
      </c>
      <c r="J43" s="35" t="s">
        <v>152</v>
      </c>
      <c r="K43" s="38">
        <v>0</v>
      </c>
      <c r="L43" s="38">
        <v>0</v>
      </c>
      <c r="M43" s="35" t="s">
        <v>152</v>
      </c>
      <c r="N43" s="35" t="s">
        <v>152</v>
      </c>
      <c r="O43" s="35" t="s">
        <v>152</v>
      </c>
      <c r="P43" s="38">
        <v>0</v>
      </c>
      <c r="Q43" s="38">
        <v>0</v>
      </c>
      <c r="R43" s="38">
        <v>0</v>
      </c>
      <c r="S43" s="38">
        <v>0</v>
      </c>
      <c r="T43" s="38">
        <v>0</v>
      </c>
      <c r="U43" s="38">
        <f t="shared" si="5"/>
        <v>0</v>
      </c>
      <c r="V43" s="38"/>
      <c r="W43" s="38">
        <v>0</v>
      </c>
      <c r="X43" s="38"/>
      <c r="Y43" s="38"/>
      <c r="Z43" s="35" t="s">
        <v>152</v>
      </c>
      <c r="AA43" s="38">
        <v>0</v>
      </c>
      <c r="AB43" s="38">
        <v>0</v>
      </c>
      <c r="AC43" s="38">
        <v>0</v>
      </c>
      <c r="AD43" s="38">
        <v>0</v>
      </c>
      <c r="AE43" s="38">
        <v>0</v>
      </c>
      <c r="AF43" s="38">
        <v>0</v>
      </c>
      <c r="AG43" s="38">
        <v>0</v>
      </c>
      <c r="AH43" s="38">
        <v>0</v>
      </c>
      <c r="AI43" s="38">
        <v>0</v>
      </c>
      <c r="AJ43" s="38">
        <v>0</v>
      </c>
      <c r="AK43" s="38">
        <v>0</v>
      </c>
      <c r="AL43" s="43"/>
      <c r="AM43" s="43"/>
      <c r="AN43" s="43"/>
      <c r="AO43" s="43"/>
      <c r="AP43" s="43"/>
      <c r="AQ43" s="43"/>
      <c r="AR43" s="43"/>
      <c r="AS43" s="43"/>
      <c r="AT43" s="43"/>
      <c r="AU43" s="43"/>
      <c r="AV43" s="43"/>
      <c r="AW43" s="43"/>
      <c r="AX43" s="43"/>
      <c r="AY43" s="43"/>
      <c r="AZ43" s="43"/>
      <c r="BA43" s="43"/>
      <c r="BB43" s="43"/>
      <c r="BC43" s="43"/>
      <c r="BD43" s="43"/>
      <c r="BE43" s="43"/>
      <c r="BF43" s="43"/>
      <c r="BG43" s="43"/>
      <c r="BH43" s="43"/>
      <c r="BI43" s="43"/>
      <c r="BJ43" s="43"/>
      <c r="BK43" s="43"/>
      <c r="BL43" s="43"/>
      <c r="BM43" s="43"/>
      <c r="BN43" s="43"/>
      <c r="BO43" s="43"/>
      <c r="BP43" s="19"/>
      <c r="BQ43" s="19"/>
      <c r="BR43" s="19"/>
      <c r="BS43" s="19"/>
      <c r="BT43" s="19"/>
      <c r="BU43" s="19"/>
      <c r="BV43" s="19"/>
      <c r="BW43" s="19"/>
      <c r="BX43" s="19"/>
      <c r="BY43" s="19"/>
      <c r="BZ43" s="38">
        <f t="shared" si="8"/>
        <v>0</v>
      </c>
      <c r="CA43" s="38">
        <f t="shared" si="8"/>
        <v>0</v>
      </c>
      <c r="CB43" s="38">
        <f t="shared" si="8"/>
        <v>0</v>
      </c>
      <c r="CC43" s="38">
        <f t="shared" si="8"/>
        <v>0</v>
      </c>
      <c r="CD43" s="38">
        <f t="shared" si="8"/>
        <v>0</v>
      </c>
      <c r="CE43" s="34">
        <f t="shared" si="9"/>
        <v>0</v>
      </c>
      <c r="CF43" s="34">
        <f t="shared" si="9"/>
        <v>0</v>
      </c>
      <c r="CG43" s="34">
        <f t="shared" si="9"/>
        <v>0</v>
      </c>
      <c r="CH43" s="34">
        <f t="shared" si="9"/>
        <v>0</v>
      </c>
      <c r="CI43" s="34">
        <f t="shared" si="9"/>
        <v>0</v>
      </c>
      <c r="CJ43" s="35" t="s">
        <v>152</v>
      </c>
    </row>
    <row r="44" spans="1:88" s="18" customFormat="1" ht="94.5" hidden="1" x14ac:dyDescent="0.25">
      <c r="A44" s="36" t="s">
        <v>94</v>
      </c>
      <c r="B44" s="37" t="s">
        <v>95</v>
      </c>
      <c r="C44" s="35" t="s">
        <v>152</v>
      </c>
      <c r="D44" s="35" t="s">
        <v>152</v>
      </c>
      <c r="E44" s="35" t="s">
        <v>152</v>
      </c>
      <c r="F44" s="35" t="s">
        <v>152</v>
      </c>
      <c r="G44" s="35" t="s">
        <v>152</v>
      </c>
      <c r="H44" s="38">
        <v>0</v>
      </c>
      <c r="I44" s="38">
        <v>0</v>
      </c>
      <c r="J44" s="35" t="s">
        <v>152</v>
      </c>
      <c r="K44" s="38">
        <v>0</v>
      </c>
      <c r="L44" s="38">
        <v>0</v>
      </c>
      <c r="M44" s="35" t="s">
        <v>152</v>
      </c>
      <c r="N44" s="35" t="s">
        <v>152</v>
      </c>
      <c r="O44" s="35" t="s">
        <v>152</v>
      </c>
      <c r="P44" s="38">
        <v>0</v>
      </c>
      <c r="Q44" s="38">
        <v>0</v>
      </c>
      <c r="R44" s="38">
        <v>0</v>
      </c>
      <c r="S44" s="38">
        <v>0</v>
      </c>
      <c r="T44" s="38">
        <v>0</v>
      </c>
      <c r="U44" s="38">
        <f t="shared" si="5"/>
        <v>0</v>
      </c>
      <c r="V44" s="38"/>
      <c r="W44" s="38">
        <v>0</v>
      </c>
      <c r="X44" s="38"/>
      <c r="Y44" s="38"/>
      <c r="Z44" s="35" t="s">
        <v>152</v>
      </c>
      <c r="AA44" s="38">
        <v>0</v>
      </c>
      <c r="AB44" s="38">
        <v>0</v>
      </c>
      <c r="AC44" s="38">
        <v>0</v>
      </c>
      <c r="AD44" s="38">
        <v>0</v>
      </c>
      <c r="AE44" s="38">
        <v>0</v>
      </c>
      <c r="AF44" s="38">
        <v>0</v>
      </c>
      <c r="AG44" s="38">
        <v>0</v>
      </c>
      <c r="AH44" s="38">
        <v>0</v>
      </c>
      <c r="AI44" s="38">
        <v>0</v>
      </c>
      <c r="AJ44" s="38">
        <v>0</v>
      </c>
      <c r="AK44" s="38">
        <v>0</v>
      </c>
      <c r="AL44" s="43"/>
      <c r="AM44" s="43"/>
      <c r="AN44" s="43"/>
      <c r="AO44" s="43"/>
      <c r="AP44" s="43"/>
      <c r="AQ44" s="43"/>
      <c r="AR44" s="43"/>
      <c r="AS44" s="43"/>
      <c r="AT44" s="43"/>
      <c r="AU44" s="43"/>
      <c r="AV44" s="43"/>
      <c r="AW44" s="43"/>
      <c r="AX44" s="43"/>
      <c r="AY44" s="43"/>
      <c r="AZ44" s="43"/>
      <c r="BA44" s="43"/>
      <c r="BB44" s="43"/>
      <c r="BC44" s="43"/>
      <c r="BD44" s="43"/>
      <c r="BE44" s="43"/>
      <c r="BF44" s="43"/>
      <c r="BG44" s="43"/>
      <c r="BH44" s="43"/>
      <c r="BI44" s="43"/>
      <c r="BJ44" s="43"/>
      <c r="BK44" s="43"/>
      <c r="BL44" s="43"/>
      <c r="BM44" s="43"/>
      <c r="BN44" s="43"/>
      <c r="BO44" s="43"/>
      <c r="BP44" s="19"/>
      <c r="BQ44" s="19"/>
      <c r="BR44" s="19"/>
      <c r="BS44" s="19"/>
      <c r="BT44" s="19"/>
      <c r="BU44" s="19"/>
      <c r="BV44" s="19"/>
      <c r="BW44" s="19"/>
      <c r="BX44" s="19"/>
      <c r="BY44" s="19"/>
      <c r="BZ44" s="38">
        <f t="shared" si="8"/>
        <v>0</v>
      </c>
      <c r="CA44" s="38">
        <f t="shared" si="8"/>
        <v>0</v>
      </c>
      <c r="CB44" s="38">
        <f t="shared" si="8"/>
        <v>0</v>
      </c>
      <c r="CC44" s="38">
        <f t="shared" si="8"/>
        <v>0</v>
      </c>
      <c r="CD44" s="38">
        <f t="shared" si="8"/>
        <v>0</v>
      </c>
      <c r="CE44" s="34">
        <f t="shared" si="9"/>
        <v>0</v>
      </c>
      <c r="CF44" s="34">
        <f t="shared" si="9"/>
        <v>0</v>
      </c>
      <c r="CG44" s="34">
        <f t="shared" si="9"/>
        <v>0</v>
      </c>
      <c r="CH44" s="34">
        <f t="shared" si="9"/>
        <v>0</v>
      </c>
      <c r="CI44" s="34">
        <f t="shared" si="9"/>
        <v>0</v>
      </c>
      <c r="CJ44" s="35" t="s">
        <v>152</v>
      </c>
    </row>
    <row r="45" spans="1:88" s="18" customFormat="1" ht="94.5" hidden="1" x14ac:dyDescent="0.25">
      <c r="A45" s="36" t="s">
        <v>96</v>
      </c>
      <c r="B45" s="37" t="s">
        <v>97</v>
      </c>
      <c r="C45" s="35" t="s">
        <v>160</v>
      </c>
      <c r="D45" s="35" t="s">
        <v>152</v>
      </c>
      <c r="E45" s="35" t="s">
        <v>152</v>
      </c>
      <c r="F45" s="35" t="s">
        <v>152</v>
      </c>
      <c r="G45" s="35" t="s">
        <v>152</v>
      </c>
      <c r="H45" s="38">
        <v>0</v>
      </c>
      <c r="I45" s="38">
        <f>I46</f>
        <v>0</v>
      </c>
      <c r="J45" s="35" t="s">
        <v>152</v>
      </c>
      <c r="K45" s="38">
        <v>0</v>
      </c>
      <c r="L45" s="38">
        <v>0</v>
      </c>
      <c r="M45" s="35" t="s">
        <v>152</v>
      </c>
      <c r="N45" s="38">
        <f t="shared" ref="N45:AK46" si="14">N46</f>
        <v>0</v>
      </c>
      <c r="O45" s="38">
        <f>O46</f>
        <v>0</v>
      </c>
      <c r="P45" s="38" t="str">
        <f t="shared" si="14"/>
        <v>нд</v>
      </c>
      <c r="Q45" s="38" t="str">
        <f t="shared" si="14"/>
        <v>нд</v>
      </c>
      <c r="R45" s="38">
        <f t="shared" si="14"/>
        <v>172.62767961904319</v>
      </c>
      <c r="S45" s="38">
        <f t="shared" si="14"/>
        <v>183.27792968367567</v>
      </c>
      <c r="T45" s="38">
        <f>T46</f>
        <v>194.95439999999999</v>
      </c>
      <c r="U45" s="38">
        <f t="shared" si="5"/>
        <v>194.95439999999999</v>
      </c>
      <c r="V45" s="38">
        <f t="shared" ref="V45:BY46" si="15">V46</f>
        <v>188.17439999999999</v>
      </c>
      <c r="W45" s="38">
        <f t="shared" si="15"/>
        <v>115.81439999999999</v>
      </c>
      <c r="X45" s="38">
        <f t="shared" si="15"/>
        <v>0</v>
      </c>
      <c r="Y45" s="38">
        <f t="shared" si="15"/>
        <v>0</v>
      </c>
      <c r="Z45" s="38">
        <f t="shared" si="15"/>
        <v>0</v>
      </c>
      <c r="AA45" s="38">
        <f t="shared" si="15"/>
        <v>0</v>
      </c>
      <c r="AB45" s="38">
        <f t="shared" si="15"/>
        <v>72.36</v>
      </c>
      <c r="AC45" s="38">
        <f t="shared" si="15"/>
        <v>0</v>
      </c>
      <c r="AD45" s="38">
        <f t="shared" si="15"/>
        <v>0</v>
      </c>
      <c r="AE45" s="38">
        <f t="shared" si="15"/>
        <v>72.36</v>
      </c>
      <c r="AF45" s="38">
        <f t="shared" si="15"/>
        <v>0</v>
      </c>
      <c r="AG45" s="38">
        <f t="shared" si="15"/>
        <v>72.36</v>
      </c>
      <c r="AH45" s="38">
        <f t="shared" si="15"/>
        <v>0</v>
      </c>
      <c r="AI45" s="38">
        <f t="shared" si="15"/>
        <v>0</v>
      </c>
      <c r="AJ45" s="38">
        <f t="shared" si="15"/>
        <v>72.36</v>
      </c>
      <c r="AK45" s="38">
        <f t="shared" si="15"/>
        <v>0</v>
      </c>
      <c r="AL45" s="38">
        <f t="shared" si="15"/>
        <v>115.81440000000001</v>
      </c>
      <c r="AM45" s="38">
        <f t="shared" si="15"/>
        <v>0</v>
      </c>
      <c r="AN45" s="38">
        <f t="shared" si="15"/>
        <v>0</v>
      </c>
      <c r="AO45" s="38">
        <f t="shared" si="15"/>
        <v>115.81440000000001</v>
      </c>
      <c r="AP45" s="38">
        <f t="shared" si="15"/>
        <v>0</v>
      </c>
      <c r="AQ45" s="38"/>
      <c r="AR45" s="38"/>
      <c r="AS45" s="38"/>
      <c r="AT45" s="38"/>
      <c r="AU45" s="38"/>
      <c r="AV45" s="38">
        <f t="shared" si="15"/>
        <v>0</v>
      </c>
      <c r="AW45" s="38">
        <f t="shared" si="15"/>
        <v>0</v>
      </c>
      <c r="AX45" s="38">
        <f t="shared" si="15"/>
        <v>0</v>
      </c>
      <c r="AY45" s="38">
        <f t="shared" si="15"/>
        <v>0</v>
      </c>
      <c r="AZ45" s="38">
        <f t="shared" si="15"/>
        <v>0</v>
      </c>
      <c r="BA45" s="38"/>
      <c r="BB45" s="38"/>
      <c r="BC45" s="38"/>
      <c r="BD45" s="38"/>
      <c r="BE45" s="38"/>
      <c r="BF45" s="38">
        <f t="shared" si="15"/>
        <v>0</v>
      </c>
      <c r="BG45" s="38">
        <f t="shared" si="15"/>
        <v>0</v>
      </c>
      <c r="BH45" s="38">
        <f t="shared" si="15"/>
        <v>0</v>
      </c>
      <c r="BI45" s="38">
        <f t="shared" si="15"/>
        <v>0</v>
      </c>
      <c r="BJ45" s="38">
        <f t="shared" si="15"/>
        <v>0</v>
      </c>
      <c r="BK45" s="38">
        <f t="shared" si="15"/>
        <v>0</v>
      </c>
      <c r="BL45" s="38">
        <f t="shared" si="15"/>
        <v>0</v>
      </c>
      <c r="BM45" s="38">
        <f t="shared" si="15"/>
        <v>0</v>
      </c>
      <c r="BN45" s="38">
        <f t="shared" si="15"/>
        <v>0</v>
      </c>
      <c r="BO45" s="38">
        <f t="shared" si="15"/>
        <v>0</v>
      </c>
      <c r="BP45" s="38">
        <f t="shared" si="15"/>
        <v>0</v>
      </c>
      <c r="BQ45" s="38">
        <f t="shared" si="15"/>
        <v>0</v>
      </c>
      <c r="BR45" s="38">
        <f t="shared" si="15"/>
        <v>0</v>
      </c>
      <c r="BS45" s="38">
        <f t="shared" si="15"/>
        <v>0</v>
      </c>
      <c r="BT45" s="38">
        <f t="shared" si="15"/>
        <v>0</v>
      </c>
      <c r="BU45" s="38">
        <f t="shared" si="15"/>
        <v>0</v>
      </c>
      <c r="BV45" s="38">
        <f t="shared" si="15"/>
        <v>0</v>
      </c>
      <c r="BW45" s="38">
        <f t="shared" si="15"/>
        <v>0</v>
      </c>
      <c r="BX45" s="38">
        <f t="shared" si="15"/>
        <v>0</v>
      </c>
      <c r="BY45" s="38">
        <f t="shared" si="15"/>
        <v>0</v>
      </c>
      <c r="BZ45" s="38">
        <f t="shared" si="8"/>
        <v>188.17439999999999</v>
      </c>
      <c r="CA45" s="38">
        <f t="shared" si="8"/>
        <v>0</v>
      </c>
      <c r="CB45" s="38">
        <f t="shared" si="8"/>
        <v>0</v>
      </c>
      <c r="CC45" s="38">
        <f t="shared" si="8"/>
        <v>188.17439999999999</v>
      </c>
      <c r="CD45" s="38">
        <f t="shared" si="8"/>
        <v>0</v>
      </c>
      <c r="CE45" s="34">
        <f t="shared" si="9"/>
        <v>72.36</v>
      </c>
      <c r="CF45" s="34">
        <f t="shared" si="9"/>
        <v>0</v>
      </c>
      <c r="CG45" s="34">
        <f t="shared" si="9"/>
        <v>0</v>
      </c>
      <c r="CH45" s="34">
        <f t="shared" si="9"/>
        <v>72.36</v>
      </c>
      <c r="CI45" s="34">
        <f t="shared" si="9"/>
        <v>0</v>
      </c>
      <c r="CJ45" s="35" t="s">
        <v>152</v>
      </c>
    </row>
    <row r="46" spans="1:88" s="18" customFormat="1" ht="78.75" x14ac:dyDescent="0.25">
      <c r="A46" s="36" t="s">
        <v>98</v>
      </c>
      <c r="B46" s="37" t="s">
        <v>99</v>
      </c>
      <c r="C46" s="35" t="s">
        <v>160</v>
      </c>
      <c r="D46" s="35" t="s">
        <v>152</v>
      </c>
      <c r="E46" s="35" t="s">
        <v>152</v>
      </c>
      <c r="F46" s="35" t="s">
        <v>152</v>
      </c>
      <c r="G46" s="35" t="s">
        <v>152</v>
      </c>
      <c r="H46" s="38" t="s">
        <v>152</v>
      </c>
      <c r="I46" s="38">
        <f>I47</f>
        <v>0</v>
      </c>
      <c r="J46" s="35" t="s">
        <v>152</v>
      </c>
      <c r="K46" s="38">
        <v>0</v>
      </c>
      <c r="L46" s="38">
        <v>0</v>
      </c>
      <c r="M46" s="35" t="s">
        <v>152</v>
      </c>
      <c r="N46" s="38">
        <f t="shared" si="14"/>
        <v>0</v>
      </c>
      <c r="O46" s="38">
        <f t="shared" si="14"/>
        <v>0</v>
      </c>
      <c r="P46" s="38" t="str">
        <f t="shared" si="14"/>
        <v>нд</v>
      </c>
      <c r="Q46" s="38" t="str">
        <f t="shared" si="14"/>
        <v>нд</v>
      </c>
      <c r="R46" s="38">
        <f t="shared" si="14"/>
        <v>172.62767961904319</v>
      </c>
      <c r="S46" s="38">
        <f t="shared" si="14"/>
        <v>183.27792968367567</v>
      </c>
      <c r="T46" s="38">
        <f t="shared" si="14"/>
        <v>194.95439999999999</v>
      </c>
      <c r="U46" s="38">
        <f t="shared" si="5"/>
        <v>194.95439999999999</v>
      </c>
      <c r="V46" s="38">
        <f t="shared" si="14"/>
        <v>188.17439999999999</v>
      </c>
      <c r="W46" s="38">
        <f t="shared" si="14"/>
        <v>115.81439999999999</v>
      </c>
      <c r="X46" s="38">
        <f t="shared" si="14"/>
        <v>0</v>
      </c>
      <c r="Y46" s="38">
        <f t="shared" si="14"/>
        <v>0</v>
      </c>
      <c r="Z46" s="38">
        <f t="shared" si="14"/>
        <v>0</v>
      </c>
      <c r="AA46" s="38">
        <f t="shared" si="14"/>
        <v>0</v>
      </c>
      <c r="AB46" s="38">
        <f t="shared" si="14"/>
        <v>72.36</v>
      </c>
      <c r="AC46" s="38">
        <f t="shared" si="14"/>
        <v>0</v>
      </c>
      <c r="AD46" s="38">
        <f t="shared" si="14"/>
        <v>0</v>
      </c>
      <c r="AE46" s="38">
        <f t="shared" si="14"/>
        <v>72.36</v>
      </c>
      <c r="AF46" s="38">
        <f t="shared" si="14"/>
        <v>0</v>
      </c>
      <c r="AG46" s="38">
        <f t="shared" si="14"/>
        <v>72.36</v>
      </c>
      <c r="AH46" s="38">
        <f t="shared" si="14"/>
        <v>0</v>
      </c>
      <c r="AI46" s="38">
        <f t="shared" si="14"/>
        <v>0</v>
      </c>
      <c r="AJ46" s="38">
        <f t="shared" si="14"/>
        <v>72.36</v>
      </c>
      <c r="AK46" s="38">
        <f t="shared" si="14"/>
        <v>0</v>
      </c>
      <c r="AL46" s="38">
        <f t="shared" si="15"/>
        <v>115.81440000000001</v>
      </c>
      <c r="AM46" s="38">
        <f t="shared" si="15"/>
        <v>0</v>
      </c>
      <c r="AN46" s="38">
        <f t="shared" si="15"/>
        <v>0</v>
      </c>
      <c r="AO46" s="38">
        <f t="shared" si="15"/>
        <v>115.81440000000001</v>
      </c>
      <c r="AP46" s="38">
        <f t="shared" si="15"/>
        <v>0</v>
      </c>
      <c r="AQ46" s="38">
        <f>AL46</f>
        <v>115.81440000000001</v>
      </c>
      <c r="AR46" s="38">
        <f t="shared" ref="AR46:AU61" si="16">AM46</f>
        <v>0</v>
      </c>
      <c r="AS46" s="38">
        <f t="shared" si="16"/>
        <v>0</v>
      </c>
      <c r="AT46" s="38">
        <f t="shared" si="16"/>
        <v>115.81440000000001</v>
      </c>
      <c r="AU46" s="38">
        <f t="shared" si="16"/>
        <v>0</v>
      </c>
      <c r="AV46" s="38">
        <f t="shared" si="15"/>
        <v>0</v>
      </c>
      <c r="AW46" s="38">
        <f t="shared" si="15"/>
        <v>0</v>
      </c>
      <c r="AX46" s="38">
        <f t="shared" si="15"/>
        <v>0</v>
      </c>
      <c r="AY46" s="38">
        <f t="shared" si="15"/>
        <v>0</v>
      </c>
      <c r="AZ46" s="38">
        <f t="shared" si="15"/>
        <v>0</v>
      </c>
      <c r="BA46" s="38">
        <f t="shared" si="15"/>
        <v>313.56171453315176</v>
      </c>
      <c r="BB46" s="38">
        <f t="shared" si="15"/>
        <v>0</v>
      </c>
      <c r="BC46" s="38">
        <f t="shared" si="15"/>
        <v>0</v>
      </c>
      <c r="BD46" s="38">
        <f t="shared" si="15"/>
        <v>313.56171453315176</v>
      </c>
      <c r="BE46" s="38">
        <f t="shared" si="15"/>
        <v>0</v>
      </c>
      <c r="BF46" s="38">
        <f t="shared" si="15"/>
        <v>0</v>
      </c>
      <c r="BG46" s="38">
        <f t="shared" si="15"/>
        <v>0</v>
      </c>
      <c r="BH46" s="38">
        <f t="shared" si="15"/>
        <v>0</v>
      </c>
      <c r="BI46" s="38">
        <f t="shared" si="15"/>
        <v>0</v>
      </c>
      <c r="BJ46" s="38">
        <f t="shared" si="15"/>
        <v>0</v>
      </c>
      <c r="BK46" s="38">
        <f t="shared" si="15"/>
        <v>0</v>
      </c>
      <c r="BL46" s="38">
        <f t="shared" si="15"/>
        <v>0</v>
      </c>
      <c r="BM46" s="38">
        <f t="shared" si="15"/>
        <v>0</v>
      </c>
      <c r="BN46" s="38">
        <f t="shared" si="15"/>
        <v>0</v>
      </c>
      <c r="BO46" s="38">
        <f t="shared" si="15"/>
        <v>0</v>
      </c>
      <c r="BP46" s="38">
        <f t="shared" si="15"/>
        <v>0</v>
      </c>
      <c r="BQ46" s="38">
        <f t="shared" si="15"/>
        <v>0</v>
      </c>
      <c r="BR46" s="38">
        <f t="shared" si="15"/>
        <v>0</v>
      </c>
      <c r="BS46" s="38">
        <f t="shared" si="15"/>
        <v>0</v>
      </c>
      <c r="BT46" s="38">
        <f t="shared" si="15"/>
        <v>0</v>
      </c>
      <c r="BU46" s="38">
        <f t="shared" si="15"/>
        <v>0</v>
      </c>
      <c r="BV46" s="38">
        <f t="shared" si="15"/>
        <v>0</v>
      </c>
      <c r="BW46" s="38">
        <f t="shared" si="15"/>
        <v>0</v>
      </c>
      <c r="BX46" s="38">
        <f t="shared" si="15"/>
        <v>0</v>
      </c>
      <c r="BY46" s="38">
        <f t="shared" si="15"/>
        <v>0</v>
      </c>
      <c r="BZ46" s="38">
        <f t="shared" si="8"/>
        <v>188.17439999999999</v>
      </c>
      <c r="CA46" s="38">
        <f t="shared" si="8"/>
        <v>0</v>
      </c>
      <c r="CB46" s="38">
        <f t="shared" si="8"/>
        <v>0</v>
      </c>
      <c r="CC46" s="38">
        <f t="shared" si="8"/>
        <v>188.17439999999999</v>
      </c>
      <c r="CD46" s="38">
        <f t="shared" si="8"/>
        <v>0</v>
      </c>
      <c r="CE46" s="34">
        <f t="shared" si="9"/>
        <v>501.73611453315175</v>
      </c>
      <c r="CF46" s="34">
        <f t="shared" si="9"/>
        <v>0</v>
      </c>
      <c r="CG46" s="34">
        <f t="shared" si="9"/>
        <v>0</v>
      </c>
      <c r="CH46" s="34">
        <f t="shared" si="9"/>
        <v>501.73611453315175</v>
      </c>
      <c r="CI46" s="34">
        <f t="shared" si="9"/>
        <v>0</v>
      </c>
      <c r="CJ46" s="35" t="s">
        <v>152</v>
      </c>
    </row>
    <row r="47" spans="1:88" s="18" customFormat="1" ht="47.25" x14ac:dyDescent="0.25">
      <c r="A47" s="49" t="s">
        <v>177</v>
      </c>
      <c r="B47" s="39" t="s">
        <v>290</v>
      </c>
      <c r="C47" s="52" t="s">
        <v>256</v>
      </c>
      <c r="D47" s="35" t="s">
        <v>161</v>
      </c>
      <c r="E47" s="35">
        <v>2019</v>
      </c>
      <c r="F47" s="35">
        <v>2021</v>
      </c>
      <c r="G47" s="35">
        <v>2019</v>
      </c>
      <c r="H47" s="38">
        <v>0</v>
      </c>
      <c r="I47" s="38">
        <v>0</v>
      </c>
      <c r="J47" s="38" t="s">
        <v>152</v>
      </c>
      <c r="K47" s="38" t="s">
        <v>152</v>
      </c>
      <c r="L47" s="38" t="s">
        <v>152</v>
      </c>
      <c r="M47" s="38" t="s">
        <v>152</v>
      </c>
      <c r="N47" s="35">
        <v>0</v>
      </c>
      <c r="O47" s="38">
        <v>0</v>
      </c>
      <c r="P47" s="38" t="s">
        <v>152</v>
      </c>
      <c r="Q47" s="38" t="s">
        <v>152</v>
      </c>
      <c r="R47" s="38">
        <v>172.62767961904319</v>
      </c>
      <c r="S47" s="38">
        <v>183.27792968367567</v>
      </c>
      <c r="T47" s="38">
        <v>194.95439999999999</v>
      </c>
      <c r="U47" s="38">
        <f t="shared" si="5"/>
        <v>194.95439999999999</v>
      </c>
      <c r="V47" s="38">
        <v>188.17439999999999</v>
      </c>
      <c r="W47" s="38">
        <v>115.81439999999999</v>
      </c>
      <c r="X47" s="38">
        <v>0</v>
      </c>
      <c r="Y47" s="38">
        <v>0</v>
      </c>
      <c r="Z47" s="38">
        <v>0</v>
      </c>
      <c r="AA47" s="38">
        <v>0</v>
      </c>
      <c r="AB47" s="38">
        <v>72.36</v>
      </c>
      <c r="AC47" s="38">
        <v>0</v>
      </c>
      <c r="AD47" s="43">
        <v>0</v>
      </c>
      <c r="AE47" s="43">
        <v>72.36</v>
      </c>
      <c r="AF47" s="43">
        <v>0</v>
      </c>
      <c r="AG47" s="43">
        <f>AB47</f>
        <v>72.36</v>
      </c>
      <c r="AH47" s="43">
        <f>AC47</f>
        <v>0</v>
      </c>
      <c r="AI47" s="43">
        <f>AD47</f>
        <v>0</v>
      </c>
      <c r="AJ47" s="43">
        <f>AE47</f>
        <v>72.36</v>
      </c>
      <c r="AK47" s="43">
        <f>AF47</f>
        <v>0</v>
      </c>
      <c r="AL47" s="43">
        <f>AO47</f>
        <v>115.81440000000001</v>
      </c>
      <c r="AM47" s="43">
        <f>AM48+AM49+AM50</f>
        <v>0</v>
      </c>
      <c r="AN47" s="43">
        <f>AN48+AN49+AN50</f>
        <v>0</v>
      </c>
      <c r="AO47" s="43">
        <v>115.81440000000001</v>
      </c>
      <c r="AP47" s="43">
        <f>AP48+AP49+AP50</f>
        <v>0</v>
      </c>
      <c r="AQ47" s="38">
        <f>AL47</f>
        <v>115.81440000000001</v>
      </c>
      <c r="AR47" s="38">
        <f t="shared" si="16"/>
        <v>0</v>
      </c>
      <c r="AS47" s="38">
        <f t="shared" si="16"/>
        <v>0</v>
      </c>
      <c r="AT47" s="38">
        <f t="shared" si="16"/>
        <v>115.81440000000001</v>
      </c>
      <c r="AU47" s="38">
        <f t="shared" si="16"/>
        <v>0</v>
      </c>
      <c r="AV47" s="43">
        <v>0</v>
      </c>
      <c r="AW47" s="43">
        <f>AW48+AW49+AW50</f>
        <v>0</v>
      </c>
      <c r="AX47" s="43">
        <f>AX48+AX49+AX50</f>
        <v>0</v>
      </c>
      <c r="AY47" s="43">
        <v>0</v>
      </c>
      <c r="AZ47" s="43">
        <f t="shared" ref="AZ47:BE47" si="17">AZ48+AZ49+AZ50</f>
        <v>0</v>
      </c>
      <c r="BA47" s="43">
        <f t="shared" si="17"/>
        <v>313.56171453315176</v>
      </c>
      <c r="BB47" s="43">
        <f t="shared" si="17"/>
        <v>0</v>
      </c>
      <c r="BC47" s="43">
        <f t="shared" si="17"/>
        <v>0</v>
      </c>
      <c r="BD47" s="43">
        <f t="shared" si="17"/>
        <v>313.56171453315176</v>
      </c>
      <c r="BE47" s="43">
        <f t="shared" si="17"/>
        <v>0</v>
      </c>
      <c r="BF47" s="43">
        <v>0</v>
      </c>
      <c r="BG47" s="43">
        <f>BG48+BG49+BG50</f>
        <v>0</v>
      </c>
      <c r="BH47" s="43">
        <f>BH48+BH49+BH50</f>
        <v>0</v>
      </c>
      <c r="BI47" s="43">
        <v>0</v>
      </c>
      <c r="BJ47" s="43">
        <f>BJ48+BJ49+BJ50</f>
        <v>0</v>
      </c>
      <c r="BK47" s="43">
        <v>0</v>
      </c>
      <c r="BL47" s="43">
        <f>BL48+BL49+BL50</f>
        <v>0</v>
      </c>
      <c r="BM47" s="43">
        <f>BM48+BM49+BM50</f>
        <v>0</v>
      </c>
      <c r="BN47" s="43">
        <v>0</v>
      </c>
      <c r="BO47" s="43">
        <f>BO48+BO49+BO50</f>
        <v>0</v>
      </c>
      <c r="BP47" s="30"/>
      <c r="BQ47" s="30"/>
      <c r="BR47" s="30"/>
      <c r="BS47" s="30"/>
      <c r="BT47" s="30"/>
      <c r="BU47" s="30"/>
      <c r="BV47" s="30"/>
      <c r="BW47" s="30"/>
      <c r="BX47" s="30"/>
      <c r="BY47" s="30"/>
      <c r="BZ47" s="38">
        <f t="shared" si="8"/>
        <v>188.17439999999999</v>
      </c>
      <c r="CA47" s="38">
        <f t="shared" si="8"/>
        <v>0</v>
      </c>
      <c r="CB47" s="38">
        <f t="shared" si="8"/>
        <v>0</v>
      </c>
      <c r="CC47" s="38">
        <f t="shared" si="8"/>
        <v>188.17439999999999</v>
      </c>
      <c r="CD47" s="38">
        <f t="shared" si="8"/>
        <v>0</v>
      </c>
      <c r="CE47" s="34">
        <f t="shared" si="9"/>
        <v>501.73611453315175</v>
      </c>
      <c r="CF47" s="34">
        <f t="shared" si="9"/>
        <v>0</v>
      </c>
      <c r="CG47" s="34">
        <f t="shared" si="9"/>
        <v>0</v>
      </c>
      <c r="CH47" s="34">
        <f t="shared" si="9"/>
        <v>501.73611453315175</v>
      </c>
      <c r="CI47" s="34">
        <f t="shared" si="9"/>
        <v>0</v>
      </c>
      <c r="CJ47" s="47" t="s">
        <v>175</v>
      </c>
    </row>
    <row r="48" spans="1:88" s="18" customFormat="1" ht="78.75" x14ac:dyDescent="0.25">
      <c r="A48" s="36" t="s">
        <v>100</v>
      </c>
      <c r="B48" s="37" t="s">
        <v>101</v>
      </c>
      <c r="C48" s="35" t="s">
        <v>152</v>
      </c>
      <c r="D48" s="35" t="s">
        <v>152</v>
      </c>
      <c r="E48" s="35" t="s">
        <v>152</v>
      </c>
      <c r="F48" s="35" t="s">
        <v>152</v>
      </c>
      <c r="G48" s="35" t="s">
        <v>152</v>
      </c>
      <c r="H48" s="38">
        <v>0</v>
      </c>
      <c r="I48" s="38">
        <v>0</v>
      </c>
      <c r="J48" s="35" t="s">
        <v>152</v>
      </c>
      <c r="K48" s="38" t="s">
        <v>152</v>
      </c>
      <c r="L48" s="38" t="s">
        <v>152</v>
      </c>
      <c r="M48" s="35" t="s">
        <v>152</v>
      </c>
      <c r="N48" s="38" t="s">
        <v>152</v>
      </c>
      <c r="O48" s="38">
        <v>0</v>
      </c>
      <c r="P48" s="38">
        <v>0</v>
      </c>
      <c r="Q48" s="38">
        <v>0</v>
      </c>
      <c r="R48" s="38">
        <v>0</v>
      </c>
      <c r="S48" s="38">
        <v>0</v>
      </c>
      <c r="T48" s="38">
        <v>0</v>
      </c>
      <c r="U48" s="38">
        <f t="shared" si="5"/>
        <v>0</v>
      </c>
      <c r="V48" s="38">
        <v>0</v>
      </c>
      <c r="W48" s="38">
        <v>0</v>
      </c>
      <c r="X48" s="38">
        <v>0</v>
      </c>
      <c r="Y48" s="38">
        <v>0</v>
      </c>
      <c r="Z48" s="38">
        <v>0</v>
      </c>
      <c r="AA48" s="38">
        <v>0</v>
      </c>
      <c r="AB48" s="38">
        <v>0</v>
      </c>
      <c r="AC48" s="38">
        <v>0</v>
      </c>
      <c r="AD48" s="43">
        <v>0</v>
      </c>
      <c r="AE48" s="43" t="s">
        <v>152</v>
      </c>
      <c r="AF48" s="43">
        <v>0</v>
      </c>
      <c r="AG48" s="43">
        <v>0</v>
      </c>
      <c r="AH48" s="43">
        <v>0</v>
      </c>
      <c r="AI48" s="43">
        <v>0</v>
      </c>
      <c r="AJ48" s="43">
        <v>0</v>
      </c>
      <c r="AK48" s="43">
        <v>0</v>
      </c>
      <c r="AL48" s="43">
        <v>0</v>
      </c>
      <c r="AM48" s="43">
        <v>0</v>
      </c>
      <c r="AN48" s="43">
        <v>0</v>
      </c>
      <c r="AO48" s="43">
        <v>0</v>
      </c>
      <c r="AP48" s="43">
        <v>0</v>
      </c>
      <c r="AQ48" s="38">
        <f>AL48</f>
        <v>0</v>
      </c>
      <c r="AR48" s="38">
        <f t="shared" si="16"/>
        <v>0</v>
      </c>
      <c r="AS48" s="38">
        <f t="shared" si="16"/>
        <v>0</v>
      </c>
      <c r="AT48" s="38">
        <f t="shared" si="16"/>
        <v>0</v>
      </c>
      <c r="AU48" s="38">
        <f t="shared" si="16"/>
        <v>0</v>
      </c>
      <c r="AV48" s="43">
        <v>0</v>
      </c>
      <c r="AW48" s="43">
        <v>0</v>
      </c>
      <c r="AX48" s="43">
        <v>0</v>
      </c>
      <c r="AY48" s="43">
        <v>0</v>
      </c>
      <c r="AZ48" s="43">
        <v>0</v>
      </c>
      <c r="BA48" s="43">
        <f>AV48</f>
        <v>0</v>
      </c>
      <c r="BB48" s="43">
        <f>AW48</f>
        <v>0</v>
      </c>
      <c r="BC48" s="43">
        <f>AX48</f>
        <v>0</v>
      </c>
      <c r="BD48" s="43">
        <f>AY48</f>
        <v>0</v>
      </c>
      <c r="BE48" s="43">
        <f>AZ48</f>
        <v>0</v>
      </c>
      <c r="BF48" s="43">
        <v>0</v>
      </c>
      <c r="BG48" s="43">
        <v>0</v>
      </c>
      <c r="BH48" s="43">
        <v>0</v>
      </c>
      <c r="BI48" s="43">
        <v>0</v>
      </c>
      <c r="BJ48" s="43">
        <v>0</v>
      </c>
      <c r="BK48" s="43">
        <v>0</v>
      </c>
      <c r="BL48" s="43">
        <v>0</v>
      </c>
      <c r="BM48" s="43">
        <v>0</v>
      </c>
      <c r="BN48" s="43">
        <v>0</v>
      </c>
      <c r="BO48" s="43">
        <v>0</v>
      </c>
      <c r="BP48" s="43">
        <v>0</v>
      </c>
      <c r="BQ48" s="43">
        <v>0</v>
      </c>
      <c r="BR48" s="43">
        <v>0</v>
      </c>
      <c r="BS48" s="43">
        <v>0</v>
      </c>
      <c r="BT48" s="43">
        <v>0</v>
      </c>
      <c r="BU48" s="43">
        <v>0</v>
      </c>
      <c r="BV48" s="43">
        <v>0</v>
      </c>
      <c r="BW48" s="43">
        <v>0</v>
      </c>
      <c r="BX48" s="43">
        <v>0</v>
      </c>
      <c r="BY48" s="43">
        <v>0</v>
      </c>
      <c r="BZ48" s="38">
        <f t="shared" si="8"/>
        <v>0</v>
      </c>
      <c r="CA48" s="38">
        <f t="shared" si="8"/>
        <v>0</v>
      </c>
      <c r="CB48" s="38">
        <f t="shared" si="8"/>
        <v>0</v>
      </c>
      <c r="CC48" s="38" t="e">
        <f t="shared" si="8"/>
        <v>#VALUE!</v>
      </c>
      <c r="CD48" s="38">
        <f t="shared" si="8"/>
        <v>0</v>
      </c>
      <c r="CE48" s="34">
        <f>BK48+BF48+AQ48+AG48+BA48</f>
        <v>0</v>
      </c>
      <c r="CF48" s="34">
        <f t="shared" si="9"/>
        <v>0</v>
      </c>
      <c r="CG48" s="34">
        <f t="shared" si="9"/>
        <v>0</v>
      </c>
      <c r="CH48" s="34">
        <f t="shared" si="9"/>
        <v>0</v>
      </c>
      <c r="CI48" s="34">
        <f t="shared" si="9"/>
        <v>0</v>
      </c>
      <c r="CJ48" s="35" t="s">
        <v>152</v>
      </c>
    </row>
    <row r="49" spans="1:88" s="18" customFormat="1" ht="47.25" x14ac:dyDescent="0.25">
      <c r="A49" s="36" t="s">
        <v>102</v>
      </c>
      <c r="B49" s="37" t="s">
        <v>103</v>
      </c>
      <c r="C49" s="35" t="s">
        <v>160</v>
      </c>
      <c r="D49" s="35" t="s">
        <v>152</v>
      </c>
      <c r="E49" s="35" t="s">
        <v>152</v>
      </c>
      <c r="F49" s="35" t="s">
        <v>152</v>
      </c>
      <c r="G49" s="35" t="s">
        <v>152</v>
      </c>
      <c r="H49" s="38">
        <f>H50+H72</f>
        <v>74.147613177016893</v>
      </c>
      <c r="I49" s="38">
        <f>I50+I72</f>
        <v>369.25617499706334</v>
      </c>
      <c r="J49" s="38" t="s">
        <v>152</v>
      </c>
      <c r="K49" s="38">
        <f>K50+K72</f>
        <v>87.507028411884249</v>
      </c>
      <c r="L49" s="38">
        <f>L50+L72</f>
        <v>434.29172251780619</v>
      </c>
      <c r="M49" s="38" t="str">
        <f>J49</f>
        <v>нд</v>
      </c>
      <c r="N49" s="38" t="s">
        <v>152</v>
      </c>
      <c r="O49" s="38">
        <f t="shared" ref="O49:T49" si="18">O50+O72</f>
        <v>0</v>
      </c>
      <c r="P49" s="38">
        <f t="shared" si="18"/>
        <v>743.01604268899996</v>
      </c>
      <c r="Q49" s="38">
        <f t="shared" si="18"/>
        <v>845.3388534170989</v>
      </c>
      <c r="R49" s="38">
        <f t="shared" si="18"/>
        <v>0</v>
      </c>
      <c r="S49" s="38">
        <f t="shared" si="18"/>
        <v>0</v>
      </c>
      <c r="T49" s="38">
        <f t="shared" si="18"/>
        <v>440.49010193044506</v>
      </c>
      <c r="U49" s="38">
        <f t="shared" si="5"/>
        <v>440.49010193044506</v>
      </c>
      <c r="V49" s="38">
        <f t="shared" ref="V49:AP49" si="19">V50+V72</f>
        <v>0</v>
      </c>
      <c r="W49" s="38">
        <f t="shared" si="19"/>
        <v>87.528946999200002</v>
      </c>
      <c r="X49" s="38">
        <f t="shared" si="19"/>
        <v>53.988566584247295</v>
      </c>
      <c r="Y49" s="38">
        <f t="shared" si="19"/>
        <v>44.455064083561801</v>
      </c>
      <c r="Z49" s="38">
        <f t="shared" si="19"/>
        <v>0</v>
      </c>
      <c r="AA49" s="38">
        <f t="shared" si="19"/>
        <v>0</v>
      </c>
      <c r="AB49" s="38">
        <f t="shared" si="19"/>
        <v>55.219586859547235</v>
      </c>
      <c r="AC49" s="38">
        <f t="shared" si="19"/>
        <v>0</v>
      </c>
      <c r="AD49" s="38">
        <f t="shared" si="19"/>
        <v>0</v>
      </c>
      <c r="AE49" s="38">
        <f t="shared" si="19"/>
        <v>51.702270609874617</v>
      </c>
      <c r="AF49" s="38">
        <f t="shared" si="19"/>
        <v>3.51731624967262</v>
      </c>
      <c r="AG49" s="38">
        <f t="shared" si="19"/>
        <v>123.81132919896724</v>
      </c>
      <c r="AH49" s="38">
        <f t="shared" si="19"/>
        <v>0</v>
      </c>
      <c r="AI49" s="38">
        <f t="shared" si="19"/>
        <v>0</v>
      </c>
      <c r="AJ49" s="38">
        <f t="shared" si="19"/>
        <v>116.41033294929463</v>
      </c>
      <c r="AK49" s="38">
        <f t="shared" si="19"/>
        <v>3.51731624967262</v>
      </c>
      <c r="AL49" s="38">
        <f t="shared" si="19"/>
        <v>54.413025784247296</v>
      </c>
      <c r="AM49" s="38">
        <f t="shared" si="19"/>
        <v>0</v>
      </c>
      <c r="AN49" s="38">
        <f t="shared" si="19"/>
        <v>0</v>
      </c>
      <c r="AO49" s="38">
        <f t="shared" si="19"/>
        <v>54.413025784247296</v>
      </c>
      <c r="AP49" s="38">
        <f t="shared" si="19"/>
        <v>0</v>
      </c>
      <c r="AQ49" s="38">
        <f>AL49</f>
        <v>54.413025784247296</v>
      </c>
      <c r="AR49" s="38">
        <f t="shared" si="16"/>
        <v>0</v>
      </c>
      <c r="AS49" s="38">
        <f t="shared" si="16"/>
        <v>0</v>
      </c>
      <c r="AT49" s="38">
        <f t="shared" si="16"/>
        <v>54.413025784247296</v>
      </c>
      <c r="AU49" s="38">
        <f t="shared" si="16"/>
        <v>0</v>
      </c>
      <c r="AV49" s="38">
        <f t="shared" ref="AV49:BY49" si="20">AV50+AV72</f>
        <v>156.78085726657588</v>
      </c>
      <c r="AW49" s="38">
        <f t="shared" si="20"/>
        <v>0</v>
      </c>
      <c r="AX49" s="38">
        <f t="shared" si="20"/>
        <v>0</v>
      </c>
      <c r="AY49" s="38">
        <f t="shared" si="20"/>
        <v>156.78085726657588</v>
      </c>
      <c r="AZ49" s="38">
        <f t="shared" si="20"/>
        <v>0</v>
      </c>
      <c r="BA49" s="38">
        <f t="shared" si="20"/>
        <v>156.78085726657588</v>
      </c>
      <c r="BB49" s="38">
        <f t="shared" si="20"/>
        <v>0</v>
      </c>
      <c r="BC49" s="38">
        <f t="shared" si="20"/>
        <v>0</v>
      </c>
      <c r="BD49" s="38">
        <f t="shared" si="20"/>
        <v>156.78085726657588</v>
      </c>
      <c r="BE49" s="38">
        <f t="shared" si="20"/>
        <v>0</v>
      </c>
      <c r="BF49" s="38">
        <f t="shared" si="20"/>
        <v>103.24504691005359</v>
      </c>
      <c r="BG49" s="38">
        <f t="shared" si="20"/>
        <v>0</v>
      </c>
      <c r="BH49" s="38">
        <f t="shared" si="20"/>
        <v>0</v>
      </c>
      <c r="BI49" s="38">
        <f t="shared" si="20"/>
        <v>103.24504691005359</v>
      </c>
      <c r="BJ49" s="38">
        <f t="shared" si="20"/>
        <v>0</v>
      </c>
      <c r="BK49" s="38">
        <f t="shared" si="20"/>
        <v>123.49839499836291</v>
      </c>
      <c r="BL49" s="38">
        <f t="shared" si="20"/>
        <v>0</v>
      </c>
      <c r="BM49" s="38">
        <f t="shared" si="20"/>
        <v>0</v>
      </c>
      <c r="BN49" s="38">
        <f t="shared" si="20"/>
        <v>123.49839499836291</v>
      </c>
      <c r="BO49" s="38">
        <f t="shared" si="20"/>
        <v>0</v>
      </c>
      <c r="BP49" s="38" t="e">
        <f t="shared" si="20"/>
        <v>#VALUE!</v>
      </c>
      <c r="BQ49" s="38" t="e">
        <f t="shared" si="20"/>
        <v>#VALUE!</v>
      </c>
      <c r="BR49" s="38" t="e">
        <f t="shared" si="20"/>
        <v>#VALUE!</v>
      </c>
      <c r="BS49" s="38" t="e">
        <f t="shared" si="20"/>
        <v>#VALUE!</v>
      </c>
      <c r="BT49" s="38" t="e">
        <f t="shared" si="20"/>
        <v>#VALUE!</v>
      </c>
      <c r="BU49" s="38" t="e">
        <f t="shared" si="20"/>
        <v>#VALUE!</v>
      </c>
      <c r="BV49" s="38" t="e">
        <f t="shared" si="20"/>
        <v>#VALUE!</v>
      </c>
      <c r="BW49" s="38" t="e">
        <f t="shared" si="20"/>
        <v>#VALUE!</v>
      </c>
      <c r="BX49" s="38" t="e">
        <f t="shared" si="20"/>
        <v>#VALUE!</v>
      </c>
      <c r="BY49" s="38" t="e">
        <f t="shared" si="20"/>
        <v>#VALUE!</v>
      </c>
      <c r="BZ49" s="38">
        <f t="shared" si="8"/>
        <v>493.15691181878691</v>
      </c>
      <c r="CA49" s="38">
        <f t="shared" si="8"/>
        <v>0</v>
      </c>
      <c r="CB49" s="38">
        <f t="shared" si="8"/>
        <v>0</v>
      </c>
      <c r="CC49" s="38">
        <f t="shared" si="8"/>
        <v>489.63959556911431</v>
      </c>
      <c r="CD49" s="38">
        <f t="shared" si="8"/>
        <v>3.51731624967262</v>
      </c>
      <c r="CE49" s="34">
        <f t="shared" si="9"/>
        <v>561.74865415820693</v>
      </c>
      <c r="CF49" s="34">
        <f t="shared" si="9"/>
        <v>0</v>
      </c>
      <c r="CG49" s="34">
        <f t="shared" si="9"/>
        <v>0</v>
      </c>
      <c r="CH49" s="34">
        <f t="shared" si="9"/>
        <v>554.3476579085343</v>
      </c>
      <c r="CI49" s="34">
        <f t="shared" si="9"/>
        <v>3.51731624967262</v>
      </c>
      <c r="CJ49" s="35" t="s">
        <v>152</v>
      </c>
    </row>
    <row r="50" spans="1:88" s="18" customFormat="1" ht="78.75" x14ac:dyDescent="0.25">
      <c r="A50" s="36" t="s">
        <v>104</v>
      </c>
      <c r="B50" s="37" t="s">
        <v>105</v>
      </c>
      <c r="C50" s="35" t="s">
        <v>160</v>
      </c>
      <c r="D50" s="35" t="s">
        <v>152</v>
      </c>
      <c r="E50" s="35" t="s">
        <v>152</v>
      </c>
      <c r="F50" s="35" t="s">
        <v>152</v>
      </c>
      <c r="G50" s="35" t="s">
        <v>152</v>
      </c>
      <c r="H50" s="38">
        <f>H51+H68</f>
        <v>69.460853853252743</v>
      </c>
      <c r="I50" s="38">
        <f>I51+I68</f>
        <v>339.51325362729534</v>
      </c>
      <c r="J50" s="38" t="s">
        <v>152</v>
      </c>
      <c r="K50" s="38">
        <f>K51+K68</f>
        <v>82.820269088120099</v>
      </c>
      <c r="L50" s="38">
        <f>L51+L68</f>
        <v>404.54880114803819</v>
      </c>
      <c r="M50" s="38" t="str">
        <f>J50</f>
        <v>нд</v>
      </c>
      <c r="N50" s="38" t="s">
        <v>152</v>
      </c>
      <c r="O50" s="38">
        <f>O51+O68</f>
        <v>0</v>
      </c>
      <c r="P50" s="38">
        <f>P51</f>
        <v>704.13166339999998</v>
      </c>
      <c r="Q50" s="38">
        <f>Q51</f>
        <v>798.9701794694073</v>
      </c>
      <c r="R50" s="38">
        <f>R51</f>
        <v>0</v>
      </c>
      <c r="S50" s="38">
        <f>S51</f>
        <v>0</v>
      </c>
      <c r="T50" s="38">
        <f>T51+T68</f>
        <v>405.47395901197126</v>
      </c>
      <c r="U50" s="38">
        <f t="shared" si="5"/>
        <v>405.47395901197126</v>
      </c>
      <c r="V50" s="38">
        <f t="shared" ref="V50:AP50" si="21">V51+V68</f>
        <v>0</v>
      </c>
      <c r="W50" s="38">
        <f t="shared" si="21"/>
        <v>87.528946999200002</v>
      </c>
      <c r="X50" s="38">
        <f t="shared" si="21"/>
        <v>53.988566584247295</v>
      </c>
      <c r="Y50" s="38">
        <f t="shared" si="21"/>
        <v>44.455064083561801</v>
      </c>
      <c r="Z50" s="38">
        <f t="shared" si="21"/>
        <v>0</v>
      </c>
      <c r="AA50" s="38">
        <f t="shared" si="21"/>
        <v>0</v>
      </c>
      <c r="AB50" s="38">
        <f t="shared" si="21"/>
        <v>32.112982658415703</v>
      </c>
      <c r="AC50" s="38">
        <f t="shared" si="21"/>
        <v>0</v>
      </c>
      <c r="AD50" s="38">
        <f t="shared" si="21"/>
        <v>0</v>
      </c>
      <c r="AE50" s="38">
        <f t="shared" si="21"/>
        <v>32.112982658415703</v>
      </c>
      <c r="AF50" s="38">
        <f t="shared" si="21"/>
        <v>0</v>
      </c>
      <c r="AG50" s="38">
        <f t="shared" si="21"/>
        <v>100.70472499783571</v>
      </c>
      <c r="AH50" s="38">
        <f t="shared" si="21"/>
        <v>0</v>
      </c>
      <c r="AI50" s="38">
        <f t="shared" si="21"/>
        <v>0</v>
      </c>
      <c r="AJ50" s="38">
        <f t="shared" si="21"/>
        <v>96.821044997835713</v>
      </c>
      <c r="AK50" s="38">
        <f t="shared" si="21"/>
        <v>0</v>
      </c>
      <c r="AL50" s="38">
        <f t="shared" si="21"/>
        <v>54.413025784247296</v>
      </c>
      <c r="AM50" s="38">
        <f t="shared" si="21"/>
        <v>0</v>
      </c>
      <c r="AN50" s="38">
        <f t="shared" si="21"/>
        <v>0</v>
      </c>
      <c r="AO50" s="38">
        <f t="shared" si="21"/>
        <v>54.413025784247296</v>
      </c>
      <c r="AP50" s="38">
        <f t="shared" si="21"/>
        <v>0</v>
      </c>
      <c r="AQ50" s="38">
        <f>AL50</f>
        <v>54.413025784247296</v>
      </c>
      <c r="AR50" s="38">
        <f t="shared" si="16"/>
        <v>0</v>
      </c>
      <c r="AS50" s="38">
        <f t="shared" si="16"/>
        <v>0</v>
      </c>
      <c r="AT50" s="38">
        <f t="shared" si="16"/>
        <v>54.413025784247296</v>
      </c>
      <c r="AU50" s="38">
        <f t="shared" si="16"/>
        <v>0</v>
      </c>
      <c r="AV50" s="38">
        <f t="shared" ref="AV50:BY50" si="22">AV51+AV68</f>
        <v>156.78085726657588</v>
      </c>
      <c r="AW50" s="38">
        <f t="shared" si="22"/>
        <v>0</v>
      </c>
      <c r="AX50" s="38">
        <f t="shared" si="22"/>
        <v>0</v>
      </c>
      <c r="AY50" s="38">
        <f t="shared" si="22"/>
        <v>156.78085726657588</v>
      </c>
      <c r="AZ50" s="38">
        <f t="shared" si="22"/>
        <v>0</v>
      </c>
      <c r="BA50" s="38">
        <f t="shared" si="22"/>
        <v>156.78085726657588</v>
      </c>
      <c r="BB50" s="38">
        <f t="shared" si="22"/>
        <v>0</v>
      </c>
      <c r="BC50" s="38">
        <f t="shared" si="22"/>
        <v>0</v>
      </c>
      <c r="BD50" s="38">
        <f t="shared" si="22"/>
        <v>156.78085726657588</v>
      </c>
      <c r="BE50" s="38">
        <f t="shared" si="22"/>
        <v>0</v>
      </c>
      <c r="BF50" s="38">
        <f t="shared" si="22"/>
        <v>91.335508192711302</v>
      </c>
      <c r="BG50" s="38">
        <f t="shared" si="22"/>
        <v>0</v>
      </c>
      <c r="BH50" s="38">
        <f t="shared" si="22"/>
        <v>0</v>
      </c>
      <c r="BI50" s="38">
        <f t="shared" si="22"/>
        <v>91.335508192711302</v>
      </c>
      <c r="BJ50" s="38">
        <f t="shared" si="22"/>
        <v>0</v>
      </c>
      <c r="BK50" s="38">
        <f t="shared" si="22"/>
        <v>123.49839499836291</v>
      </c>
      <c r="BL50" s="38">
        <f t="shared" si="22"/>
        <v>0</v>
      </c>
      <c r="BM50" s="38">
        <f t="shared" si="22"/>
        <v>0</v>
      </c>
      <c r="BN50" s="38">
        <f t="shared" si="22"/>
        <v>123.49839499836291</v>
      </c>
      <c r="BO50" s="38">
        <f t="shared" si="22"/>
        <v>0</v>
      </c>
      <c r="BP50" s="38" t="e">
        <f t="shared" si="22"/>
        <v>#VALUE!</v>
      </c>
      <c r="BQ50" s="38" t="e">
        <f t="shared" si="22"/>
        <v>#VALUE!</v>
      </c>
      <c r="BR50" s="38" t="e">
        <f t="shared" si="22"/>
        <v>#VALUE!</v>
      </c>
      <c r="BS50" s="38" t="e">
        <f t="shared" si="22"/>
        <v>#VALUE!</v>
      </c>
      <c r="BT50" s="38" t="e">
        <f t="shared" si="22"/>
        <v>#VALUE!</v>
      </c>
      <c r="BU50" s="38" t="e">
        <f t="shared" si="22"/>
        <v>#VALUE!</v>
      </c>
      <c r="BV50" s="38" t="e">
        <f t="shared" si="22"/>
        <v>#VALUE!</v>
      </c>
      <c r="BW50" s="38" t="e">
        <f t="shared" si="22"/>
        <v>#VALUE!</v>
      </c>
      <c r="BX50" s="38" t="e">
        <f t="shared" si="22"/>
        <v>#VALUE!</v>
      </c>
      <c r="BY50" s="38" t="e">
        <f t="shared" si="22"/>
        <v>#VALUE!</v>
      </c>
      <c r="BZ50" s="38">
        <f t="shared" si="8"/>
        <v>458.14076890031311</v>
      </c>
      <c r="CA50" s="38">
        <f t="shared" si="8"/>
        <v>0</v>
      </c>
      <c r="CB50" s="38">
        <f t="shared" si="8"/>
        <v>0</v>
      </c>
      <c r="CC50" s="38">
        <f t="shared" si="8"/>
        <v>458.14076890031311</v>
      </c>
      <c r="CD50" s="38">
        <f t="shared" si="8"/>
        <v>0</v>
      </c>
      <c r="CE50" s="34">
        <f t="shared" si="9"/>
        <v>526.73251123973318</v>
      </c>
      <c r="CF50" s="34">
        <f t="shared" si="9"/>
        <v>0</v>
      </c>
      <c r="CG50" s="34">
        <f t="shared" si="9"/>
        <v>0</v>
      </c>
      <c r="CH50" s="34">
        <f t="shared" si="9"/>
        <v>522.84883123973304</v>
      </c>
      <c r="CI50" s="34">
        <f t="shared" si="9"/>
        <v>0</v>
      </c>
      <c r="CJ50" s="35" t="s">
        <v>152</v>
      </c>
    </row>
    <row r="51" spans="1:88" s="18" customFormat="1" ht="31.5" x14ac:dyDescent="0.25">
      <c r="A51" s="36" t="s">
        <v>106</v>
      </c>
      <c r="B51" s="37" t="s">
        <v>107</v>
      </c>
      <c r="C51" s="35" t="s">
        <v>160</v>
      </c>
      <c r="D51" s="35" t="s">
        <v>152</v>
      </c>
      <c r="E51" s="35" t="s">
        <v>152</v>
      </c>
      <c r="F51" s="35" t="s">
        <v>152</v>
      </c>
      <c r="G51" s="35" t="s">
        <v>152</v>
      </c>
      <c r="H51" s="38">
        <f>SUM(H52:H65)</f>
        <v>68.763241885008583</v>
      </c>
      <c r="I51" s="38">
        <f>SUM(I52:I65)</f>
        <v>332.26665370351816</v>
      </c>
      <c r="J51" s="38">
        <f>SUM(J52:J65)</f>
        <v>0</v>
      </c>
      <c r="K51" s="38">
        <f>SUM(K52:K67)</f>
        <v>82.468446086628575</v>
      </c>
      <c r="L51" s="38">
        <f>SUM(L52:L67)</f>
        <v>400.85839604293818</v>
      </c>
      <c r="M51" s="38">
        <f>SUM(M52:M65)</f>
        <v>0</v>
      </c>
      <c r="N51" s="38">
        <f>SUM(N52:N65)</f>
        <v>0</v>
      </c>
      <c r="O51" s="38">
        <f>SUM(O52:O65)</f>
        <v>0</v>
      </c>
      <c r="P51" s="38">
        <f>SUM(P52:P67)</f>
        <v>704.13166339999998</v>
      </c>
      <c r="Q51" s="38">
        <f t="shared" ref="Q51:BY51" si="23">SUM(Q52:Q67)</f>
        <v>798.9701794694073</v>
      </c>
      <c r="R51" s="38">
        <f t="shared" si="23"/>
        <v>0</v>
      </c>
      <c r="S51" s="38">
        <f t="shared" si="23"/>
        <v>0</v>
      </c>
      <c r="T51" s="38">
        <f t="shared" si="23"/>
        <v>404.81604094485505</v>
      </c>
      <c r="U51" s="38">
        <f t="shared" si="23"/>
        <v>473.40778328427507</v>
      </c>
      <c r="V51" s="38">
        <f t="shared" si="23"/>
        <v>0</v>
      </c>
      <c r="W51" s="38">
        <f t="shared" si="23"/>
        <v>87.528946999200002</v>
      </c>
      <c r="X51" s="38">
        <f t="shared" si="23"/>
        <v>53.649825784247298</v>
      </c>
      <c r="Y51" s="38">
        <f t="shared" si="23"/>
        <v>44.455064083561801</v>
      </c>
      <c r="Z51" s="38">
        <f t="shared" si="23"/>
        <v>0</v>
      </c>
      <c r="AA51" s="38">
        <f t="shared" si="23"/>
        <v>0</v>
      </c>
      <c r="AB51" s="38">
        <f t="shared" si="23"/>
        <v>21.258771582535299</v>
      </c>
      <c r="AC51" s="38">
        <f t="shared" si="23"/>
        <v>0</v>
      </c>
      <c r="AD51" s="38">
        <f t="shared" si="23"/>
        <v>0</v>
      </c>
      <c r="AE51" s="38">
        <f t="shared" si="23"/>
        <v>21.258771582535299</v>
      </c>
      <c r="AF51" s="38">
        <f t="shared" si="23"/>
        <v>0</v>
      </c>
      <c r="AG51" s="38">
        <f t="shared" si="23"/>
        <v>89.850513921955312</v>
      </c>
      <c r="AH51" s="38">
        <f t="shared" si="23"/>
        <v>0</v>
      </c>
      <c r="AI51" s="38">
        <f t="shared" si="23"/>
        <v>0</v>
      </c>
      <c r="AJ51" s="38">
        <f t="shared" si="23"/>
        <v>89.850513921955312</v>
      </c>
      <c r="AK51" s="38">
        <f t="shared" si="23"/>
        <v>0</v>
      </c>
      <c r="AL51" s="38">
        <f>SUM(AL52:AL67)</f>
        <v>53.649825784247298</v>
      </c>
      <c r="AM51" s="38">
        <f t="shared" si="23"/>
        <v>0</v>
      </c>
      <c r="AN51" s="38">
        <f t="shared" si="23"/>
        <v>0</v>
      </c>
      <c r="AO51" s="38">
        <f t="shared" si="23"/>
        <v>53.649825784247298</v>
      </c>
      <c r="AP51" s="38">
        <f t="shared" si="23"/>
        <v>0</v>
      </c>
      <c r="AQ51" s="38">
        <f t="shared" si="23"/>
        <v>53.649825784247298</v>
      </c>
      <c r="AR51" s="38">
        <f t="shared" si="23"/>
        <v>0</v>
      </c>
      <c r="AS51" s="38">
        <f t="shared" si="23"/>
        <v>0</v>
      </c>
      <c r="AT51" s="38">
        <f t="shared" si="23"/>
        <v>53.649825784247298</v>
      </c>
      <c r="AU51" s="38">
        <f t="shared" si="23"/>
        <v>0</v>
      </c>
      <c r="AV51" s="38">
        <f t="shared" si="23"/>
        <v>109.58005726657589</v>
      </c>
      <c r="AW51" s="38">
        <f t="shared" si="23"/>
        <v>0</v>
      </c>
      <c r="AX51" s="38">
        <f t="shared" si="23"/>
        <v>0</v>
      </c>
      <c r="AY51" s="38">
        <f t="shared" si="23"/>
        <v>109.58005726657589</v>
      </c>
      <c r="AZ51" s="38">
        <f t="shared" si="23"/>
        <v>0</v>
      </c>
      <c r="BA51" s="38">
        <f t="shared" si="23"/>
        <v>109.58005726657589</v>
      </c>
      <c r="BB51" s="38">
        <f t="shared" si="23"/>
        <v>0</v>
      </c>
      <c r="BC51" s="38">
        <f t="shared" si="23"/>
        <v>0</v>
      </c>
      <c r="BD51" s="38">
        <f t="shared" si="23"/>
        <v>109.58005726657589</v>
      </c>
      <c r="BE51" s="38">
        <f t="shared" si="23"/>
        <v>0</v>
      </c>
      <c r="BF51" s="38">
        <f t="shared" si="23"/>
        <v>91.335508192711302</v>
      </c>
      <c r="BG51" s="38">
        <f t="shared" si="23"/>
        <v>0</v>
      </c>
      <c r="BH51" s="38">
        <f t="shared" si="23"/>
        <v>0</v>
      </c>
      <c r="BI51" s="38">
        <f t="shared" si="23"/>
        <v>91.335508192711302</v>
      </c>
      <c r="BJ51" s="38">
        <f t="shared" si="23"/>
        <v>0</v>
      </c>
      <c r="BK51" s="38">
        <f t="shared" si="23"/>
        <v>123.49839499836291</v>
      </c>
      <c r="BL51" s="38">
        <f t="shared" si="23"/>
        <v>0</v>
      </c>
      <c r="BM51" s="38">
        <f t="shared" si="23"/>
        <v>0</v>
      </c>
      <c r="BN51" s="38">
        <f t="shared" si="23"/>
        <v>123.49839499836291</v>
      </c>
      <c r="BO51" s="38">
        <f t="shared" si="23"/>
        <v>0</v>
      </c>
      <c r="BP51" s="38">
        <f t="shared" si="23"/>
        <v>0</v>
      </c>
      <c r="BQ51" s="38">
        <f t="shared" si="23"/>
        <v>0</v>
      </c>
      <c r="BR51" s="38">
        <f t="shared" si="23"/>
        <v>0</v>
      </c>
      <c r="BS51" s="38">
        <f t="shared" si="23"/>
        <v>0</v>
      </c>
      <c r="BT51" s="38">
        <f t="shared" si="23"/>
        <v>0</v>
      </c>
      <c r="BU51" s="38">
        <f t="shared" si="23"/>
        <v>0</v>
      </c>
      <c r="BV51" s="38">
        <f t="shared" si="23"/>
        <v>0</v>
      </c>
      <c r="BW51" s="38">
        <f t="shared" si="23"/>
        <v>0</v>
      </c>
      <c r="BX51" s="38">
        <f t="shared" si="23"/>
        <v>0</v>
      </c>
      <c r="BY51" s="38">
        <f t="shared" si="23"/>
        <v>0</v>
      </c>
      <c r="BZ51" s="38">
        <f t="shared" si="8"/>
        <v>399.32255782443269</v>
      </c>
      <c r="CA51" s="38">
        <f t="shared" si="8"/>
        <v>0</v>
      </c>
      <c r="CB51" s="38">
        <f t="shared" si="8"/>
        <v>0</v>
      </c>
      <c r="CC51" s="38">
        <f t="shared" si="8"/>
        <v>399.32255782443269</v>
      </c>
      <c r="CD51" s="38">
        <f t="shared" si="8"/>
        <v>0</v>
      </c>
      <c r="CE51" s="34">
        <f t="shared" si="9"/>
        <v>467.91430016385277</v>
      </c>
      <c r="CF51" s="34">
        <f t="shared" si="9"/>
        <v>0</v>
      </c>
      <c r="CG51" s="34">
        <f t="shared" si="9"/>
        <v>0</v>
      </c>
      <c r="CH51" s="34">
        <f t="shared" si="9"/>
        <v>467.91430016385277</v>
      </c>
      <c r="CI51" s="34">
        <f t="shared" si="9"/>
        <v>0</v>
      </c>
      <c r="CJ51" s="35" t="s">
        <v>152</v>
      </c>
    </row>
    <row r="52" spans="1:88" s="18" customFormat="1" ht="77.25" customHeight="1" x14ac:dyDescent="0.25">
      <c r="A52" s="49" t="s">
        <v>154</v>
      </c>
      <c r="B52" s="39" t="s">
        <v>297</v>
      </c>
      <c r="C52" s="50" t="s">
        <v>306</v>
      </c>
      <c r="D52" s="35" t="s">
        <v>159</v>
      </c>
      <c r="E52" s="35">
        <v>2022</v>
      </c>
      <c r="F52" s="35">
        <v>2022</v>
      </c>
      <c r="G52" s="35"/>
      <c r="H52" s="38">
        <v>5.436981639561</v>
      </c>
      <c r="I52" s="38">
        <v>27.665703734964001</v>
      </c>
      <c r="J52" s="45" t="s">
        <v>196</v>
      </c>
      <c r="K52" s="38">
        <f>H52</f>
        <v>5.436981639561</v>
      </c>
      <c r="L52" s="38">
        <f>I52</f>
        <v>27.665703734964001</v>
      </c>
      <c r="M52" s="45" t="str">
        <f>J52</f>
        <v>декабрь 2018 г.</v>
      </c>
      <c r="N52" s="35" t="s">
        <v>152</v>
      </c>
      <c r="O52" s="38">
        <v>0</v>
      </c>
      <c r="P52" s="38">
        <f>31.14783*1.2</f>
        <v>37.377395999999997</v>
      </c>
      <c r="Q52" s="38">
        <v>40.660925483808001</v>
      </c>
      <c r="R52" s="38"/>
      <c r="S52" s="38"/>
      <c r="T52" s="38">
        <v>32.136492712379798</v>
      </c>
      <c r="U52" s="38">
        <f t="shared" si="5"/>
        <v>32.136492712379798</v>
      </c>
      <c r="V52" s="38">
        <v>0</v>
      </c>
      <c r="W52" s="38">
        <v>0</v>
      </c>
      <c r="X52" s="38">
        <v>0</v>
      </c>
      <c r="Y52" s="38">
        <v>0</v>
      </c>
      <c r="Z52" s="38">
        <v>0</v>
      </c>
      <c r="AA52" s="38">
        <v>0</v>
      </c>
      <c r="AB52" s="38">
        <v>0</v>
      </c>
      <c r="AC52" s="38">
        <v>0</v>
      </c>
      <c r="AD52" s="43">
        <v>0</v>
      </c>
      <c r="AE52" s="43">
        <v>0</v>
      </c>
      <c r="AF52" s="43">
        <v>0</v>
      </c>
      <c r="AG52" s="43">
        <f>AB52</f>
        <v>0</v>
      </c>
      <c r="AH52" s="43">
        <f t="shared" ref="AH52:AK65" si="24">AC52</f>
        <v>0</v>
      </c>
      <c r="AI52" s="43">
        <f t="shared" si="24"/>
        <v>0</v>
      </c>
      <c r="AJ52" s="43">
        <f t="shared" si="24"/>
        <v>0</v>
      </c>
      <c r="AK52" s="43">
        <f t="shared" si="24"/>
        <v>0</v>
      </c>
      <c r="AL52" s="43">
        <f>AO52</f>
        <v>0</v>
      </c>
      <c r="AM52" s="43">
        <v>0</v>
      </c>
      <c r="AN52" s="43">
        <v>0</v>
      </c>
      <c r="AO52" s="43">
        <v>0</v>
      </c>
      <c r="AP52" s="43">
        <v>0</v>
      </c>
      <c r="AQ52" s="38">
        <f t="shared" ref="AQ52:AQ63" si="25">AL52</f>
        <v>0</v>
      </c>
      <c r="AR52" s="38">
        <f t="shared" si="16"/>
        <v>0</v>
      </c>
      <c r="AS52" s="38">
        <f t="shared" si="16"/>
        <v>0</v>
      </c>
      <c r="AT52" s="38">
        <f t="shared" si="16"/>
        <v>0</v>
      </c>
      <c r="AU52" s="38">
        <f t="shared" si="16"/>
        <v>0</v>
      </c>
      <c r="AV52" s="43">
        <f>AY52</f>
        <v>32.136492712379798</v>
      </c>
      <c r="AW52" s="43">
        <v>0</v>
      </c>
      <c r="AX52" s="43">
        <v>0</v>
      </c>
      <c r="AY52" s="43">
        <v>32.136492712379798</v>
      </c>
      <c r="AZ52" s="43">
        <v>0</v>
      </c>
      <c r="BA52" s="43">
        <f>AV52</f>
        <v>32.136492712379798</v>
      </c>
      <c r="BB52" s="43">
        <v>0</v>
      </c>
      <c r="BC52" s="43">
        <v>0</v>
      </c>
      <c r="BD52" s="43">
        <f>AY52</f>
        <v>32.136492712379798</v>
      </c>
      <c r="BE52" s="43">
        <v>0</v>
      </c>
      <c r="BF52" s="43">
        <v>0</v>
      </c>
      <c r="BG52" s="43">
        <v>0</v>
      </c>
      <c r="BH52" s="43">
        <v>0</v>
      </c>
      <c r="BI52" s="43">
        <v>0</v>
      </c>
      <c r="BJ52" s="43">
        <v>0</v>
      </c>
      <c r="BK52" s="43">
        <v>0</v>
      </c>
      <c r="BL52" s="43">
        <v>0</v>
      </c>
      <c r="BM52" s="43">
        <v>0</v>
      </c>
      <c r="BN52" s="43">
        <v>0</v>
      </c>
      <c r="BO52" s="43">
        <v>0</v>
      </c>
      <c r="BP52" s="30"/>
      <c r="BQ52" s="30"/>
      <c r="BR52" s="30"/>
      <c r="BS52" s="30"/>
      <c r="BT52" s="30"/>
      <c r="BU52" s="30"/>
      <c r="BV52" s="30"/>
      <c r="BW52" s="30"/>
      <c r="BX52" s="30"/>
      <c r="BY52" s="30"/>
      <c r="BZ52" s="38">
        <f t="shared" si="8"/>
        <v>32.136492712379798</v>
      </c>
      <c r="CA52" s="38">
        <f t="shared" si="8"/>
        <v>0</v>
      </c>
      <c r="CB52" s="38">
        <f t="shared" si="8"/>
        <v>0</v>
      </c>
      <c r="CC52" s="38">
        <f t="shared" si="8"/>
        <v>32.136492712379798</v>
      </c>
      <c r="CD52" s="38">
        <f t="shared" si="8"/>
        <v>0</v>
      </c>
      <c r="CE52" s="34">
        <f t="shared" si="9"/>
        <v>32.136492712379798</v>
      </c>
      <c r="CF52" s="34">
        <f t="shared" si="9"/>
        <v>0</v>
      </c>
      <c r="CG52" s="34">
        <f t="shared" si="9"/>
        <v>0</v>
      </c>
      <c r="CH52" s="34">
        <f t="shared" si="9"/>
        <v>32.136492712379798</v>
      </c>
      <c r="CI52" s="34">
        <f t="shared" si="9"/>
        <v>0</v>
      </c>
      <c r="CJ52" s="48" t="s">
        <v>246</v>
      </c>
    </row>
    <row r="53" spans="1:88" s="18" customFormat="1" ht="75.75" customHeight="1" x14ac:dyDescent="0.25">
      <c r="A53" s="49" t="s">
        <v>155</v>
      </c>
      <c r="B53" s="39" t="s">
        <v>298</v>
      </c>
      <c r="C53" s="50" t="s">
        <v>307</v>
      </c>
      <c r="D53" s="35" t="s">
        <v>159</v>
      </c>
      <c r="E53" s="35">
        <v>2023</v>
      </c>
      <c r="F53" s="35">
        <v>2023</v>
      </c>
      <c r="G53" s="35"/>
      <c r="H53" s="38">
        <v>3.5545527261840002</v>
      </c>
      <c r="I53" s="38">
        <v>18.451895897694001</v>
      </c>
      <c r="J53" s="45" t="s">
        <v>196</v>
      </c>
      <c r="K53" s="38">
        <f t="shared" ref="K53:M65" si="26">H53</f>
        <v>3.5545527261840002</v>
      </c>
      <c r="L53" s="38">
        <f t="shared" si="26"/>
        <v>18.451895897694001</v>
      </c>
      <c r="M53" s="45" t="str">
        <f t="shared" si="26"/>
        <v>декабрь 2018 г.</v>
      </c>
      <c r="N53" s="35" t="s">
        <v>152</v>
      </c>
      <c r="O53" s="38">
        <v>0</v>
      </c>
      <c r="P53" s="38">
        <f>25.5438225*1.2</f>
        <v>30.652587</v>
      </c>
      <c r="Q53" s="38">
        <v>33.345355462775998</v>
      </c>
      <c r="R53" s="38"/>
      <c r="S53" s="38"/>
      <c r="T53" s="38">
        <v>21.433729780617298</v>
      </c>
      <c r="U53" s="38">
        <f t="shared" si="5"/>
        <v>21.433729780617298</v>
      </c>
      <c r="V53" s="38">
        <v>0</v>
      </c>
      <c r="W53" s="38">
        <v>0</v>
      </c>
      <c r="X53" s="38">
        <v>0</v>
      </c>
      <c r="Y53" s="38">
        <v>0</v>
      </c>
      <c r="Z53" s="38">
        <v>0</v>
      </c>
      <c r="AA53" s="38">
        <v>0</v>
      </c>
      <c r="AB53" s="38">
        <v>0</v>
      </c>
      <c r="AC53" s="38">
        <v>0</v>
      </c>
      <c r="AD53" s="43">
        <v>0</v>
      </c>
      <c r="AE53" s="43">
        <v>0</v>
      </c>
      <c r="AF53" s="43">
        <v>0</v>
      </c>
      <c r="AG53" s="43">
        <f>AB53</f>
        <v>0</v>
      </c>
      <c r="AH53" s="43">
        <f t="shared" si="24"/>
        <v>0</v>
      </c>
      <c r="AI53" s="43">
        <f t="shared" si="24"/>
        <v>0</v>
      </c>
      <c r="AJ53" s="43">
        <f t="shared" si="24"/>
        <v>0</v>
      </c>
      <c r="AK53" s="43">
        <f t="shared" si="24"/>
        <v>0</v>
      </c>
      <c r="AL53" s="43">
        <f>AO53</f>
        <v>0</v>
      </c>
      <c r="AM53" s="43">
        <v>0</v>
      </c>
      <c r="AN53" s="43">
        <v>0</v>
      </c>
      <c r="AO53" s="43">
        <v>0</v>
      </c>
      <c r="AP53" s="43">
        <v>0</v>
      </c>
      <c r="AQ53" s="38">
        <f t="shared" si="25"/>
        <v>0</v>
      </c>
      <c r="AR53" s="38">
        <f t="shared" si="16"/>
        <v>0</v>
      </c>
      <c r="AS53" s="38">
        <f t="shared" si="16"/>
        <v>0</v>
      </c>
      <c r="AT53" s="38">
        <f t="shared" si="16"/>
        <v>0</v>
      </c>
      <c r="AU53" s="38">
        <f t="shared" si="16"/>
        <v>0</v>
      </c>
      <c r="AV53" s="43">
        <v>0</v>
      </c>
      <c r="AW53" s="43">
        <v>0</v>
      </c>
      <c r="AX53" s="43">
        <v>0</v>
      </c>
      <c r="AY53" s="43">
        <v>0</v>
      </c>
      <c r="AZ53" s="43">
        <v>0</v>
      </c>
      <c r="BA53" s="43">
        <f t="shared" ref="BA53:BA67" si="27">AV53</f>
        <v>0</v>
      </c>
      <c r="BB53" s="43">
        <v>0</v>
      </c>
      <c r="BC53" s="43">
        <v>0</v>
      </c>
      <c r="BD53" s="43">
        <f t="shared" ref="BD53:BD67" si="28">AY53</f>
        <v>0</v>
      </c>
      <c r="BE53" s="43">
        <v>0</v>
      </c>
      <c r="BF53" s="43">
        <f>BI53</f>
        <v>21.433729780617298</v>
      </c>
      <c r="BG53" s="43">
        <v>0</v>
      </c>
      <c r="BH53" s="43">
        <v>0</v>
      </c>
      <c r="BI53" s="43">
        <v>21.433729780617298</v>
      </c>
      <c r="BJ53" s="43">
        <v>0</v>
      </c>
      <c r="BK53" s="43">
        <v>0</v>
      </c>
      <c r="BL53" s="43">
        <v>0</v>
      </c>
      <c r="BM53" s="43">
        <v>0</v>
      </c>
      <c r="BN53" s="43">
        <v>0</v>
      </c>
      <c r="BO53" s="43">
        <v>0</v>
      </c>
      <c r="BP53" s="30"/>
      <c r="BQ53" s="30"/>
      <c r="BR53" s="30"/>
      <c r="BS53" s="30"/>
      <c r="BT53" s="30"/>
      <c r="BU53" s="30"/>
      <c r="BV53" s="30"/>
      <c r="BW53" s="30"/>
      <c r="BX53" s="30"/>
      <c r="BY53" s="30"/>
      <c r="BZ53" s="38">
        <f t="shared" si="8"/>
        <v>21.433729780617298</v>
      </c>
      <c r="CA53" s="38">
        <f t="shared" si="8"/>
        <v>0</v>
      </c>
      <c r="CB53" s="38">
        <f t="shared" si="8"/>
        <v>0</v>
      </c>
      <c r="CC53" s="38">
        <f t="shared" si="8"/>
        <v>21.433729780617298</v>
      </c>
      <c r="CD53" s="38">
        <f t="shared" si="8"/>
        <v>0</v>
      </c>
      <c r="CE53" s="34">
        <f t="shared" si="9"/>
        <v>21.433729780617298</v>
      </c>
      <c r="CF53" s="34">
        <f t="shared" si="9"/>
        <v>0</v>
      </c>
      <c r="CG53" s="34">
        <f t="shared" si="9"/>
        <v>0</v>
      </c>
      <c r="CH53" s="34">
        <f t="shared" si="9"/>
        <v>21.433729780617298</v>
      </c>
      <c r="CI53" s="34">
        <f t="shared" si="9"/>
        <v>0</v>
      </c>
      <c r="CJ53" s="48" t="s">
        <v>246</v>
      </c>
    </row>
    <row r="54" spans="1:88" s="18" customFormat="1" ht="73.5" customHeight="1" x14ac:dyDescent="0.25">
      <c r="A54" s="49" t="s">
        <v>156</v>
      </c>
      <c r="B54" s="39" t="s">
        <v>299</v>
      </c>
      <c r="C54" s="50" t="s">
        <v>308</v>
      </c>
      <c r="D54" s="35" t="s">
        <v>159</v>
      </c>
      <c r="E54" s="35">
        <v>2024</v>
      </c>
      <c r="F54" s="35">
        <v>2024</v>
      </c>
      <c r="G54" s="35"/>
      <c r="H54" s="38">
        <v>4.8821519449500004</v>
      </c>
      <c r="I54" s="38">
        <v>15.085871319923999</v>
      </c>
      <c r="J54" s="45" t="s">
        <v>196</v>
      </c>
      <c r="K54" s="38">
        <f t="shared" si="26"/>
        <v>4.8821519449500004</v>
      </c>
      <c r="L54" s="38">
        <f t="shared" si="26"/>
        <v>15.085871319923999</v>
      </c>
      <c r="M54" s="45" t="str">
        <f t="shared" si="26"/>
        <v>декабрь 2018 г.</v>
      </c>
      <c r="N54" s="35" t="s">
        <v>152</v>
      </c>
      <c r="O54" s="38">
        <v>0</v>
      </c>
      <c r="P54" s="38">
        <f>23.128245*1.2</f>
        <v>27.753893999999999</v>
      </c>
      <c r="Q54" s="38">
        <v>31.490274857556798</v>
      </c>
      <c r="R54" s="38"/>
      <c r="S54" s="38"/>
      <c r="T54" s="38">
        <v>18.277275695108901</v>
      </c>
      <c r="U54" s="38">
        <f t="shared" si="5"/>
        <v>18.277275695108901</v>
      </c>
      <c r="V54" s="38">
        <v>0</v>
      </c>
      <c r="W54" s="38">
        <v>0</v>
      </c>
      <c r="X54" s="38">
        <v>0</v>
      </c>
      <c r="Y54" s="38">
        <v>0</v>
      </c>
      <c r="Z54" s="38">
        <v>0</v>
      </c>
      <c r="AA54" s="38">
        <v>0</v>
      </c>
      <c r="AB54" s="38">
        <v>0</v>
      </c>
      <c r="AC54" s="38">
        <v>0</v>
      </c>
      <c r="AD54" s="43">
        <v>0</v>
      </c>
      <c r="AE54" s="43">
        <v>0</v>
      </c>
      <c r="AF54" s="43">
        <v>0</v>
      </c>
      <c r="AG54" s="43">
        <f>AB54</f>
        <v>0</v>
      </c>
      <c r="AH54" s="43">
        <f t="shared" si="24"/>
        <v>0</v>
      </c>
      <c r="AI54" s="43">
        <f t="shared" si="24"/>
        <v>0</v>
      </c>
      <c r="AJ54" s="43">
        <f t="shared" si="24"/>
        <v>0</v>
      </c>
      <c r="AK54" s="43">
        <f t="shared" si="24"/>
        <v>0</v>
      </c>
      <c r="AL54" s="43">
        <v>0</v>
      </c>
      <c r="AM54" s="43">
        <v>0</v>
      </c>
      <c r="AN54" s="43">
        <v>0</v>
      </c>
      <c r="AO54" s="43">
        <v>0</v>
      </c>
      <c r="AP54" s="43">
        <v>0</v>
      </c>
      <c r="AQ54" s="38">
        <f t="shared" si="25"/>
        <v>0</v>
      </c>
      <c r="AR54" s="38">
        <f t="shared" si="16"/>
        <v>0</v>
      </c>
      <c r="AS54" s="38">
        <f t="shared" si="16"/>
        <v>0</v>
      </c>
      <c r="AT54" s="38">
        <f t="shared" si="16"/>
        <v>0</v>
      </c>
      <c r="AU54" s="38">
        <f t="shared" si="16"/>
        <v>0</v>
      </c>
      <c r="AV54" s="43">
        <f>AY54</f>
        <v>0</v>
      </c>
      <c r="AW54" s="43">
        <v>0</v>
      </c>
      <c r="AX54" s="43">
        <v>0</v>
      </c>
      <c r="AY54" s="43">
        <v>0</v>
      </c>
      <c r="AZ54" s="43">
        <v>0</v>
      </c>
      <c r="BA54" s="43">
        <f t="shared" si="27"/>
        <v>0</v>
      </c>
      <c r="BB54" s="43">
        <v>0</v>
      </c>
      <c r="BC54" s="43">
        <v>0</v>
      </c>
      <c r="BD54" s="43">
        <f t="shared" si="28"/>
        <v>0</v>
      </c>
      <c r="BE54" s="43">
        <v>0</v>
      </c>
      <c r="BF54" s="43">
        <v>0</v>
      </c>
      <c r="BG54" s="43">
        <v>0</v>
      </c>
      <c r="BH54" s="43">
        <v>0</v>
      </c>
      <c r="BI54" s="43">
        <v>0</v>
      </c>
      <c r="BJ54" s="43">
        <v>0</v>
      </c>
      <c r="BK54" s="43">
        <f>BN54</f>
        <v>18.277275695108901</v>
      </c>
      <c r="BL54" s="43">
        <v>0</v>
      </c>
      <c r="BM54" s="43">
        <v>0</v>
      </c>
      <c r="BN54" s="43">
        <v>18.277275695108901</v>
      </c>
      <c r="BO54" s="43">
        <v>0</v>
      </c>
      <c r="BP54" s="30"/>
      <c r="BQ54" s="30"/>
      <c r="BR54" s="30"/>
      <c r="BS54" s="30"/>
      <c r="BT54" s="30"/>
      <c r="BU54" s="30"/>
      <c r="BV54" s="30"/>
      <c r="BW54" s="30"/>
      <c r="BX54" s="30"/>
      <c r="BY54" s="30"/>
      <c r="BZ54" s="38">
        <f t="shared" si="8"/>
        <v>18.277275695108901</v>
      </c>
      <c r="CA54" s="38">
        <f t="shared" si="8"/>
        <v>0</v>
      </c>
      <c r="CB54" s="38">
        <f t="shared" si="8"/>
        <v>0</v>
      </c>
      <c r="CC54" s="38">
        <f t="shared" si="8"/>
        <v>18.277275695108901</v>
      </c>
      <c r="CD54" s="38">
        <f t="shared" si="8"/>
        <v>0</v>
      </c>
      <c r="CE54" s="34">
        <f t="shared" si="9"/>
        <v>18.277275695108901</v>
      </c>
      <c r="CF54" s="34">
        <f t="shared" si="9"/>
        <v>0</v>
      </c>
      <c r="CG54" s="34">
        <f t="shared" si="9"/>
        <v>0</v>
      </c>
      <c r="CH54" s="34">
        <f t="shared" si="9"/>
        <v>18.277275695108901</v>
      </c>
      <c r="CI54" s="34">
        <f t="shared" si="9"/>
        <v>0</v>
      </c>
      <c r="CJ54" s="48" t="s">
        <v>246</v>
      </c>
    </row>
    <row r="55" spans="1:88" s="18" customFormat="1" ht="68.25" customHeight="1" x14ac:dyDescent="0.25">
      <c r="A55" s="49" t="s">
        <v>166</v>
      </c>
      <c r="B55" s="39" t="s">
        <v>182</v>
      </c>
      <c r="C55" s="50" t="s">
        <v>273</v>
      </c>
      <c r="D55" s="35" t="s">
        <v>159</v>
      </c>
      <c r="E55" s="35">
        <v>2023</v>
      </c>
      <c r="F55" s="35">
        <v>2023</v>
      </c>
      <c r="G55" s="35"/>
      <c r="H55" s="38">
        <v>4.8821519449500004</v>
      </c>
      <c r="I55" s="38">
        <v>15.085871319923999</v>
      </c>
      <c r="J55" s="45" t="s">
        <v>196</v>
      </c>
      <c r="K55" s="38">
        <f t="shared" si="26"/>
        <v>4.8821519449500004</v>
      </c>
      <c r="L55" s="38">
        <f t="shared" si="26"/>
        <v>15.085871319923999</v>
      </c>
      <c r="M55" s="45" t="str">
        <f t="shared" si="26"/>
        <v>декабрь 2018 г.</v>
      </c>
      <c r="N55" s="35" t="s">
        <v>152</v>
      </c>
      <c r="O55" s="38">
        <v>0</v>
      </c>
      <c r="P55" s="38">
        <f>23.128245*1.2</f>
        <v>27.753893999999999</v>
      </c>
      <c r="Q55" s="38">
        <v>32.875846951289297</v>
      </c>
      <c r="R55" s="38"/>
      <c r="S55" s="38"/>
      <c r="T55" s="38">
        <v>19.081475825693602</v>
      </c>
      <c r="U55" s="38">
        <f t="shared" si="5"/>
        <v>19.081475825693602</v>
      </c>
      <c r="V55" s="38">
        <v>0</v>
      </c>
      <c r="W55" s="38">
        <v>0</v>
      </c>
      <c r="X55" s="38">
        <v>0</v>
      </c>
      <c r="Y55" s="38">
        <v>0</v>
      </c>
      <c r="Z55" s="38">
        <v>0</v>
      </c>
      <c r="AA55" s="38">
        <v>0</v>
      </c>
      <c r="AB55" s="38">
        <v>0</v>
      </c>
      <c r="AC55" s="38">
        <v>0</v>
      </c>
      <c r="AD55" s="43">
        <v>0</v>
      </c>
      <c r="AE55" s="43">
        <v>0</v>
      </c>
      <c r="AF55" s="43">
        <v>0</v>
      </c>
      <c r="AG55" s="43">
        <f t="shared" ref="AG55:AG65" si="29">AB55</f>
        <v>0</v>
      </c>
      <c r="AH55" s="43">
        <f t="shared" si="24"/>
        <v>0</v>
      </c>
      <c r="AI55" s="43">
        <f t="shared" si="24"/>
        <v>0</v>
      </c>
      <c r="AJ55" s="43">
        <f t="shared" si="24"/>
        <v>0</v>
      </c>
      <c r="AK55" s="43">
        <f t="shared" si="24"/>
        <v>0</v>
      </c>
      <c r="AL55" s="43">
        <v>0</v>
      </c>
      <c r="AM55" s="43">
        <v>0</v>
      </c>
      <c r="AN55" s="43">
        <v>0</v>
      </c>
      <c r="AO55" s="43">
        <v>0</v>
      </c>
      <c r="AP55" s="43">
        <v>0</v>
      </c>
      <c r="AQ55" s="38">
        <f t="shared" si="25"/>
        <v>0</v>
      </c>
      <c r="AR55" s="38">
        <f t="shared" si="16"/>
        <v>0</v>
      </c>
      <c r="AS55" s="38">
        <f t="shared" si="16"/>
        <v>0</v>
      </c>
      <c r="AT55" s="38">
        <f t="shared" si="16"/>
        <v>0</v>
      </c>
      <c r="AU55" s="38">
        <f t="shared" si="16"/>
        <v>0</v>
      </c>
      <c r="AV55" s="43">
        <v>0</v>
      </c>
      <c r="AW55" s="43">
        <v>0</v>
      </c>
      <c r="AX55" s="43">
        <v>0</v>
      </c>
      <c r="AY55" s="43">
        <v>0</v>
      </c>
      <c r="AZ55" s="43">
        <v>0</v>
      </c>
      <c r="BA55" s="43">
        <f t="shared" si="27"/>
        <v>0</v>
      </c>
      <c r="BB55" s="43">
        <v>0</v>
      </c>
      <c r="BC55" s="43">
        <v>0</v>
      </c>
      <c r="BD55" s="43">
        <f t="shared" si="28"/>
        <v>0</v>
      </c>
      <c r="BE55" s="43">
        <v>0</v>
      </c>
      <c r="BF55" s="43">
        <f>BI55</f>
        <v>19.081475825693602</v>
      </c>
      <c r="BG55" s="43">
        <v>0</v>
      </c>
      <c r="BH55" s="43">
        <v>0</v>
      </c>
      <c r="BI55" s="43">
        <f>T55</f>
        <v>19.081475825693602</v>
      </c>
      <c r="BJ55" s="43">
        <v>0</v>
      </c>
      <c r="BK55" s="43">
        <v>0</v>
      </c>
      <c r="BL55" s="43">
        <v>0</v>
      </c>
      <c r="BM55" s="43">
        <v>0</v>
      </c>
      <c r="BN55" s="43">
        <v>0</v>
      </c>
      <c r="BO55" s="43">
        <v>0</v>
      </c>
      <c r="BP55" s="30"/>
      <c r="BQ55" s="30"/>
      <c r="BR55" s="30"/>
      <c r="BS55" s="30"/>
      <c r="BT55" s="30"/>
      <c r="BU55" s="30"/>
      <c r="BV55" s="30"/>
      <c r="BW55" s="30"/>
      <c r="BX55" s="30"/>
      <c r="BY55" s="30"/>
      <c r="BZ55" s="38">
        <f t="shared" si="8"/>
        <v>19.081475825693602</v>
      </c>
      <c r="CA55" s="38">
        <f t="shared" si="8"/>
        <v>0</v>
      </c>
      <c r="CB55" s="38">
        <f t="shared" si="8"/>
        <v>0</v>
      </c>
      <c r="CC55" s="38">
        <f t="shared" si="8"/>
        <v>19.081475825693602</v>
      </c>
      <c r="CD55" s="38">
        <f t="shared" si="8"/>
        <v>0</v>
      </c>
      <c r="CE55" s="34">
        <f t="shared" si="9"/>
        <v>19.081475825693602</v>
      </c>
      <c r="CF55" s="34">
        <f t="shared" si="9"/>
        <v>0</v>
      </c>
      <c r="CG55" s="34">
        <f t="shared" si="9"/>
        <v>0</v>
      </c>
      <c r="CH55" s="34">
        <f t="shared" si="9"/>
        <v>19.081475825693602</v>
      </c>
      <c r="CI55" s="34">
        <f t="shared" si="9"/>
        <v>0</v>
      </c>
      <c r="CJ55" s="48" t="s">
        <v>246</v>
      </c>
    </row>
    <row r="56" spans="1:88" s="18" customFormat="1" ht="74.25" customHeight="1" x14ac:dyDescent="0.25">
      <c r="A56" s="49" t="s">
        <v>167</v>
      </c>
      <c r="B56" s="39" t="s">
        <v>184</v>
      </c>
      <c r="C56" s="52" t="s">
        <v>294</v>
      </c>
      <c r="D56" s="35" t="s">
        <v>159</v>
      </c>
      <c r="E56" s="35">
        <v>2023</v>
      </c>
      <c r="F56" s="35">
        <v>2023</v>
      </c>
      <c r="G56" s="35"/>
      <c r="H56" s="38">
        <v>4.8821519449500004</v>
      </c>
      <c r="I56" s="38">
        <v>15.085871319923999</v>
      </c>
      <c r="J56" s="45" t="s">
        <v>196</v>
      </c>
      <c r="K56" s="38">
        <f t="shared" si="26"/>
        <v>4.8821519449500004</v>
      </c>
      <c r="L56" s="38">
        <f t="shared" si="26"/>
        <v>15.085871319923999</v>
      </c>
      <c r="M56" s="45" t="str">
        <f t="shared" si="26"/>
        <v>декабрь 2018 г.</v>
      </c>
      <c r="N56" s="35" t="s">
        <v>152</v>
      </c>
      <c r="O56" s="38">
        <v>0</v>
      </c>
      <c r="P56" s="38">
        <f>23.128245*1.2</f>
        <v>27.753893999999999</v>
      </c>
      <c r="Q56" s="38">
        <v>32.875846951289297</v>
      </c>
      <c r="R56" s="38"/>
      <c r="S56" s="38"/>
      <c r="T56" s="38">
        <v>19.081475825693602</v>
      </c>
      <c r="U56" s="38">
        <f t="shared" si="5"/>
        <v>19.081475825693602</v>
      </c>
      <c r="V56" s="38">
        <v>0</v>
      </c>
      <c r="W56" s="38">
        <v>0</v>
      </c>
      <c r="X56" s="38">
        <v>0</v>
      </c>
      <c r="Y56" s="38">
        <v>0</v>
      </c>
      <c r="Z56" s="38">
        <v>0</v>
      </c>
      <c r="AA56" s="38">
        <v>0</v>
      </c>
      <c r="AB56" s="38">
        <v>0</v>
      </c>
      <c r="AC56" s="38">
        <v>0</v>
      </c>
      <c r="AD56" s="43">
        <v>0</v>
      </c>
      <c r="AE56" s="43">
        <v>0</v>
      </c>
      <c r="AF56" s="43">
        <v>0</v>
      </c>
      <c r="AG56" s="43">
        <f t="shared" si="29"/>
        <v>0</v>
      </c>
      <c r="AH56" s="43">
        <f t="shared" si="24"/>
        <v>0</v>
      </c>
      <c r="AI56" s="43">
        <f t="shared" si="24"/>
        <v>0</v>
      </c>
      <c r="AJ56" s="43">
        <f t="shared" si="24"/>
        <v>0</v>
      </c>
      <c r="AK56" s="43">
        <f t="shared" si="24"/>
        <v>0</v>
      </c>
      <c r="AL56" s="43">
        <v>0</v>
      </c>
      <c r="AM56" s="43">
        <v>0</v>
      </c>
      <c r="AN56" s="43">
        <v>0</v>
      </c>
      <c r="AO56" s="43">
        <v>0</v>
      </c>
      <c r="AP56" s="43">
        <v>0</v>
      </c>
      <c r="AQ56" s="38">
        <f t="shared" si="25"/>
        <v>0</v>
      </c>
      <c r="AR56" s="38">
        <f t="shared" si="16"/>
        <v>0</v>
      </c>
      <c r="AS56" s="38">
        <f t="shared" si="16"/>
        <v>0</v>
      </c>
      <c r="AT56" s="38">
        <f t="shared" si="16"/>
        <v>0</v>
      </c>
      <c r="AU56" s="38">
        <f t="shared" si="16"/>
        <v>0</v>
      </c>
      <c r="AV56" s="43">
        <v>0</v>
      </c>
      <c r="AW56" s="43">
        <v>0</v>
      </c>
      <c r="AX56" s="43">
        <v>0</v>
      </c>
      <c r="AY56" s="43">
        <v>0</v>
      </c>
      <c r="AZ56" s="43">
        <v>0</v>
      </c>
      <c r="BA56" s="43">
        <f t="shared" si="27"/>
        <v>0</v>
      </c>
      <c r="BB56" s="43">
        <v>0</v>
      </c>
      <c r="BC56" s="43">
        <v>0</v>
      </c>
      <c r="BD56" s="43">
        <f t="shared" si="28"/>
        <v>0</v>
      </c>
      <c r="BE56" s="43">
        <v>0</v>
      </c>
      <c r="BF56" s="43">
        <f>BI56</f>
        <v>19.081475825693602</v>
      </c>
      <c r="BG56" s="43">
        <v>0</v>
      </c>
      <c r="BH56" s="43">
        <v>0</v>
      </c>
      <c r="BI56" s="43">
        <f>T56</f>
        <v>19.081475825693602</v>
      </c>
      <c r="BJ56" s="43">
        <v>0</v>
      </c>
      <c r="BK56" s="43">
        <v>0</v>
      </c>
      <c r="BL56" s="43">
        <v>0</v>
      </c>
      <c r="BM56" s="43">
        <v>0</v>
      </c>
      <c r="BN56" s="43">
        <v>0</v>
      </c>
      <c r="BO56" s="43">
        <v>0</v>
      </c>
      <c r="BP56" s="30"/>
      <c r="BQ56" s="30"/>
      <c r="BR56" s="30"/>
      <c r="BS56" s="30"/>
      <c r="BT56" s="30"/>
      <c r="BU56" s="30"/>
      <c r="BV56" s="30"/>
      <c r="BW56" s="30"/>
      <c r="BX56" s="30"/>
      <c r="BY56" s="30"/>
      <c r="BZ56" s="38">
        <f t="shared" si="8"/>
        <v>19.081475825693602</v>
      </c>
      <c r="CA56" s="38">
        <f t="shared" si="8"/>
        <v>0</v>
      </c>
      <c r="CB56" s="38">
        <f t="shared" si="8"/>
        <v>0</v>
      </c>
      <c r="CC56" s="38">
        <f t="shared" si="8"/>
        <v>19.081475825693602</v>
      </c>
      <c r="CD56" s="38">
        <f t="shared" si="8"/>
        <v>0</v>
      </c>
      <c r="CE56" s="34">
        <f t="shared" si="9"/>
        <v>19.081475825693602</v>
      </c>
      <c r="CF56" s="34">
        <f t="shared" si="9"/>
        <v>0</v>
      </c>
      <c r="CG56" s="34">
        <f t="shared" si="9"/>
        <v>0</v>
      </c>
      <c r="CH56" s="34">
        <f t="shared" si="9"/>
        <v>19.081475825693602</v>
      </c>
      <c r="CI56" s="34">
        <f t="shared" si="9"/>
        <v>0</v>
      </c>
      <c r="CJ56" s="48" t="s">
        <v>246</v>
      </c>
    </row>
    <row r="57" spans="1:88" s="18" customFormat="1" ht="78" customHeight="1" x14ac:dyDescent="0.25">
      <c r="A57" s="49" t="s">
        <v>168</v>
      </c>
      <c r="B57" s="39" t="s">
        <v>186</v>
      </c>
      <c r="C57" s="52" t="s">
        <v>296</v>
      </c>
      <c r="D57" s="35" t="s">
        <v>159</v>
      </c>
      <c r="E57" s="35">
        <v>2024</v>
      </c>
      <c r="F57" s="35">
        <v>2024</v>
      </c>
      <c r="G57" s="35"/>
      <c r="H57" s="38">
        <v>5.436981639561</v>
      </c>
      <c r="I57" s="38">
        <v>27.665703734964001</v>
      </c>
      <c r="J57" s="45" t="s">
        <v>196</v>
      </c>
      <c r="K57" s="38">
        <f t="shared" si="26"/>
        <v>5.436981639561</v>
      </c>
      <c r="L57" s="38">
        <f t="shared" si="26"/>
        <v>27.665703734964001</v>
      </c>
      <c r="M57" s="45" t="str">
        <f t="shared" si="26"/>
        <v>декабрь 2018 г.</v>
      </c>
      <c r="N57" s="35" t="s">
        <v>152</v>
      </c>
      <c r="O57" s="38">
        <v>0</v>
      </c>
      <c r="P57" s="38">
        <f>31.14783*1.2</f>
        <v>37.377395999999997</v>
      </c>
      <c r="Q57" s="38">
        <v>46.223472156678902</v>
      </c>
      <c r="R57" s="38"/>
      <c r="S57" s="38"/>
      <c r="T57" s="38">
        <v>36.532869294761703</v>
      </c>
      <c r="U57" s="38">
        <f t="shared" si="5"/>
        <v>36.532869294761703</v>
      </c>
      <c r="V57" s="38">
        <v>0</v>
      </c>
      <c r="W57" s="38">
        <v>0</v>
      </c>
      <c r="X57" s="38">
        <v>0</v>
      </c>
      <c r="Y57" s="38">
        <v>0</v>
      </c>
      <c r="Z57" s="38">
        <v>0</v>
      </c>
      <c r="AA57" s="38">
        <v>0</v>
      </c>
      <c r="AB57" s="38">
        <v>0</v>
      </c>
      <c r="AC57" s="38">
        <v>0</v>
      </c>
      <c r="AD57" s="38">
        <v>0</v>
      </c>
      <c r="AE57" s="38">
        <v>0</v>
      </c>
      <c r="AF57" s="38">
        <v>0</v>
      </c>
      <c r="AG57" s="43">
        <f t="shared" si="29"/>
        <v>0</v>
      </c>
      <c r="AH57" s="43">
        <f t="shared" si="24"/>
        <v>0</v>
      </c>
      <c r="AI57" s="43">
        <f t="shared" si="24"/>
        <v>0</v>
      </c>
      <c r="AJ57" s="43">
        <f t="shared" si="24"/>
        <v>0</v>
      </c>
      <c r="AK57" s="43">
        <f t="shared" si="24"/>
        <v>0</v>
      </c>
      <c r="AL57" s="38">
        <v>0</v>
      </c>
      <c r="AM57" s="38">
        <v>0</v>
      </c>
      <c r="AN57" s="38">
        <v>0</v>
      </c>
      <c r="AO57" s="38">
        <v>0</v>
      </c>
      <c r="AP57" s="38">
        <v>0</v>
      </c>
      <c r="AQ57" s="38">
        <f t="shared" si="25"/>
        <v>0</v>
      </c>
      <c r="AR57" s="38">
        <f t="shared" si="16"/>
        <v>0</v>
      </c>
      <c r="AS57" s="38">
        <f t="shared" si="16"/>
        <v>0</v>
      </c>
      <c r="AT57" s="38">
        <f t="shared" si="16"/>
        <v>0</v>
      </c>
      <c r="AU57" s="38">
        <f t="shared" si="16"/>
        <v>0</v>
      </c>
      <c r="AV57" s="38">
        <v>0</v>
      </c>
      <c r="AW57" s="38">
        <v>0</v>
      </c>
      <c r="AX57" s="38">
        <v>0</v>
      </c>
      <c r="AY57" s="38">
        <v>0</v>
      </c>
      <c r="AZ57" s="38">
        <v>0</v>
      </c>
      <c r="BA57" s="43">
        <f t="shared" si="27"/>
        <v>0</v>
      </c>
      <c r="BB57" s="43">
        <v>0</v>
      </c>
      <c r="BC57" s="43">
        <v>0</v>
      </c>
      <c r="BD57" s="43">
        <f t="shared" si="28"/>
        <v>0</v>
      </c>
      <c r="BE57" s="43">
        <v>0</v>
      </c>
      <c r="BF57" s="38">
        <v>0</v>
      </c>
      <c r="BG57" s="38">
        <v>0</v>
      </c>
      <c r="BH57" s="38">
        <v>0</v>
      </c>
      <c r="BI57" s="38">
        <v>0</v>
      </c>
      <c r="BJ57" s="38">
        <v>0</v>
      </c>
      <c r="BK57" s="38">
        <f>BN57</f>
        <v>36.532869294761703</v>
      </c>
      <c r="BL57" s="43">
        <v>0</v>
      </c>
      <c r="BM57" s="43">
        <v>0</v>
      </c>
      <c r="BN57" s="38">
        <f>T57</f>
        <v>36.532869294761703</v>
      </c>
      <c r="BO57" s="43">
        <v>0</v>
      </c>
      <c r="BP57" s="30"/>
      <c r="BQ57" s="30"/>
      <c r="BR57" s="30"/>
      <c r="BS57" s="30"/>
      <c r="BT57" s="30"/>
      <c r="BU57" s="30"/>
      <c r="BV57" s="30"/>
      <c r="BW57" s="30"/>
      <c r="BX57" s="30"/>
      <c r="BY57" s="30"/>
      <c r="BZ57" s="38">
        <f t="shared" si="8"/>
        <v>36.532869294761703</v>
      </c>
      <c r="CA57" s="38">
        <f t="shared" si="8"/>
        <v>0</v>
      </c>
      <c r="CB57" s="38">
        <f t="shared" si="8"/>
        <v>0</v>
      </c>
      <c r="CC57" s="38">
        <f t="shared" si="8"/>
        <v>36.532869294761703</v>
      </c>
      <c r="CD57" s="38">
        <f t="shared" si="8"/>
        <v>0</v>
      </c>
      <c r="CE57" s="34">
        <f t="shared" si="9"/>
        <v>36.532869294761703</v>
      </c>
      <c r="CF57" s="34">
        <f t="shared" si="9"/>
        <v>0</v>
      </c>
      <c r="CG57" s="34">
        <f t="shared" si="9"/>
        <v>0</v>
      </c>
      <c r="CH57" s="34">
        <f t="shared" si="9"/>
        <v>36.532869294761703</v>
      </c>
      <c r="CI57" s="34">
        <f t="shared" si="9"/>
        <v>0</v>
      </c>
      <c r="CJ57" s="48" t="s">
        <v>246</v>
      </c>
    </row>
    <row r="58" spans="1:88" s="18" customFormat="1" ht="94.5" x14ac:dyDescent="0.25">
      <c r="A58" s="49" t="s">
        <v>176</v>
      </c>
      <c r="B58" s="39" t="s">
        <v>272</v>
      </c>
      <c r="C58" s="52" t="s">
        <v>295</v>
      </c>
      <c r="D58" s="35" t="s">
        <v>159</v>
      </c>
      <c r="E58" s="35">
        <v>2019</v>
      </c>
      <c r="F58" s="35">
        <v>2020</v>
      </c>
      <c r="G58" s="35"/>
      <c r="H58" s="38">
        <v>1.1013540967984301</v>
      </c>
      <c r="I58" s="38">
        <f>T58/1.044</f>
        <v>6.1932404210942522</v>
      </c>
      <c r="J58" s="45" t="s">
        <v>196</v>
      </c>
      <c r="K58" s="57">
        <f>H58</f>
        <v>1.1013540967984301</v>
      </c>
      <c r="L58" s="57">
        <f>I58</f>
        <v>6.1932404210942522</v>
      </c>
      <c r="M58" s="45" t="str">
        <f t="shared" si="26"/>
        <v>декабрь 2018 г.</v>
      </c>
      <c r="N58" s="35" t="s">
        <v>152</v>
      </c>
      <c r="O58" s="38">
        <v>0</v>
      </c>
      <c r="P58" s="38">
        <v>22.823</v>
      </c>
      <c r="Q58" s="38">
        <v>23.963999999999999</v>
      </c>
      <c r="R58" s="38"/>
      <c r="S58" s="38"/>
      <c r="T58" s="38">
        <v>6.4657429996223996</v>
      </c>
      <c r="U58" s="38">
        <f t="shared" si="5"/>
        <v>6.4657429996223996</v>
      </c>
      <c r="V58" s="38">
        <v>0</v>
      </c>
      <c r="W58" s="38">
        <v>4.6857469992</v>
      </c>
      <c r="X58" s="38">
        <v>0</v>
      </c>
      <c r="Y58" s="38">
        <v>0</v>
      </c>
      <c r="Z58" s="38">
        <v>0</v>
      </c>
      <c r="AA58" s="38">
        <v>0</v>
      </c>
      <c r="AB58" s="38">
        <f>AE58</f>
        <v>4.6857469992</v>
      </c>
      <c r="AC58" s="38">
        <v>0</v>
      </c>
      <c r="AD58" s="43">
        <v>0</v>
      </c>
      <c r="AE58" s="43">
        <v>4.6857469992</v>
      </c>
      <c r="AF58" s="43">
        <v>0</v>
      </c>
      <c r="AG58" s="43">
        <f t="shared" si="29"/>
        <v>4.6857469992</v>
      </c>
      <c r="AH58" s="43">
        <f t="shared" si="24"/>
        <v>0</v>
      </c>
      <c r="AI58" s="43">
        <f t="shared" si="24"/>
        <v>0</v>
      </c>
      <c r="AJ58" s="43">
        <f t="shared" si="24"/>
        <v>4.6857469992</v>
      </c>
      <c r="AK58" s="43">
        <f t="shared" si="24"/>
        <v>0</v>
      </c>
      <c r="AL58" s="43">
        <v>0</v>
      </c>
      <c r="AM58" s="43">
        <v>0</v>
      </c>
      <c r="AN58" s="43">
        <v>0</v>
      </c>
      <c r="AO58" s="43">
        <v>0</v>
      </c>
      <c r="AP58" s="43">
        <v>0</v>
      </c>
      <c r="AQ58" s="38">
        <f t="shared" si="25"/>
        <v>0</v>
      </c>
      <c r="AR58" s="38">
        <f t="shared" si="16"/>
        <v>0</v>
      </c>
      <c r="AS58" s="38">
        <f t="shared" si="16"/>
        <v>0</v>
      </c>
      <c r="AT58" s="38">
        <f t="shared" si="16"/>
        <v>0</v>
      </c>
      <c r="AU58" s="38">
        <f t="shared" si="16"/>
        <v>0</v>
      </c>
      <c r="AV58" s="43">
        <v>0</v>
      </c>
      <c r="AW58" s="43">
        <v>0</v>
      </c>
      <c r="AX58" s="43">
        <v>0</v>
      </c>
      <c r="AY58" s="43">
        <v>0</v>
      </c>
      <c r="AZ58" s="43">
        <v>0</v>
      </c>
      <c r="BA58" s="43">
        <f t="shared" si="27"/>
        <v>0</v>
      </c>
      <c r="BB58" s="43">
        <v>0</v>
      </c>
      <c r="BC58" s="43">
        <v>0</v>
      </c>
      <c r="BD58" s="43">
        <f t="shared" si="28"/>
        <v>0</v>
      </c>
      <c r="BE58" s="43">
        <v>0</v>
      </c>
      <c r="BF58" s="43">
        <v>0</v>
      </c>
      <c r="BG58" s="43">
        <v>0</v>
      </c>
      <c r="BH58" s="43">
        <v>0</v>
      </c>
      <c r="BI58" s="43">
        <v>0</v>
      </c>
      <c r="BJ58" s="43">
        <v>0</v>
      </c>
      <c r="BK58" s="43">
        <v>0</v>
      </c>
      <c r="BL58" s="43">
        <v>0</v>
      </c>
      <c r="BM58" s="43">
        <v>0</v>
      </c>
      <c r="BN58" s="43">
        <v>0</v>
      </c>
      <c r="BO58" s="43">
        <v>0</v>
      </c>
      <c r="BP58" s="30"/>
      <c r="BQ58" s="30"/>
      <c r="BR58" s="30"/>
      <c r="BS58" s="30"/>
      <c r="BT58" s="30"/>
      <c r="BU58" s="30"/>
      <c r="BV58" s="30"/>
      <c r="BW58" s="30"/>
      <c r="BX58" s="30"/>
      <c r="BY58" s="30"/>
      <c r="BZ58" s="38">
        <f t="shared" si="8"/>
        <v>4.6857469992</v>
      </c>
      <c r="CA58" s="38">
        <f t="shared" si="8"/>
        <v>0</v>
      </c>
      <c r="CB58" s="38">
        <f t="shared" si="8"/>
        <v>0</v>
      </c>
      <c r="CC58" s="38">
        <f t="shared" si="8"/>
        <v>4.6857469992</v>
      </c>
      <c r="CD58" s="38">
        <f t="shared" si="8"/>
        <v>0</v>
      </c>
      <c r="CE58" s="34">
        <f t="shared" si="9"/>
        <v>4.6857469992</v>
      </c>
      <c r="CF58" s="34">
        <f t="shared" si="9"/>
        <v>0</v>
      </c>
      <c r="CG58" s="34">
        <f t="shared" si="9"/>
        <v>0</v>
      </c>
      <c r="CH58" s="34">
        <f t="shared" si="9"/>
        <v>4.6857469992</v>
      </c>
      <c r="CI58" s="34">
        <f t="shared" si="9"/>
        <v>0</v>
      </c>
      <c r="CJ58" s="48" t="s">
        <v>246</v>
      </c>
    </row>
    <row r="59" spans="1:88" s="18" customFormat="1" ht="73.5" customHeight="1" x14ac:dyDescent="0.25">
      <c r="A59" s="49" t="s">
        <v>179</v>
      </c>
      <c r="B59" s="39" t="s">
        <v>274</v>
      </c>
      <c r="C59" s="52" t="s">
        <v>275</v>
      </c>
      <c r="D59" s="35" t="s">
        <v>159</v>
      </c>
      <c r="E59" s="35">
        <v>2020</v>
      </c>
      <c r="F59" s="35">
        <v>2021</v>
      </c>
      <c r="G59" s="35"/>
      <c r="H59" s="38">
        <v>9.5615473288804793</v>
      </c>
      <c r="I59" s="38">
        <v>48.553564198247997</v>
      </c>
      <c r="J59" s="45" t="s">
        <v>196</v>
      </c>
      <c r="K59" s="38">
        <f>H59</f>
        <v>9.5615473288804793</v>
      </c>
      <c r="L59" s="38">
        <f>I59</f>
        <v>48.553564198247997</v>
      </c>
      <c r="M59" s="45" t="str">
        <f t="shared" si="26"/>
        <v>декабрь 2018 г.</v>
      </c>
      <c r="N59" s="35" t="s">
        <v>152</v>
      </c>
      <c r="O59" s="38">
        <v>0</v>
      </c>
      <c r="P59" s="38">
        <f>74.455395*1.2</f>
        <v>89.346473999999986</v>
      </c>
      <c r="Q59" s="38">
        <v>97.195383047952006</v>
      </c>
      <c r="R59" s="38"/>
      <c r="S59" s="38"/>
      <c r="T59" s="38">
        <v>56.243873464247301</v>
      </c>
      <c r="U59" s="38">
        <f t="shared" si="5"/>
        <v>56.243873464247301</v>
      </c>
      <c r="V59" s="38">
        <v>0</v>
      </c>
      <c r="W59" s="38">
        <v>0</v>
      </c>
      <c r="X59" s="38">
        <v>52.530386344247297</v>
      </c>
      <c r="Y59" s="38">
        <v>0</v>
      </c>
      <c r="Z59" s="38">
        <v>0</v>
      </c>
      <c r="AA59" s="38">
        <v>0</v>
      </c>
      <c r="AB59" s="38">
        <f>AE59</f>
        <v>0</v>
      </c>
      <c r="AC59" s="38">
        <v>0</v>
      </c>
      <c r="AD59" s="38">
        <v>0</v>
      </c>
      <c r="AE59" s="43">
        <v>0</v>
      </c>
      <c r="AF59" s="43">
        <v>0</v>
      </c>
      <c r="AG59" s="43">
        <f t="shared" si="29"/>
        <v>0</v>
      </c>
      <c r="AH59" s="43">
        <f t="shared" si="24"/>
        <v>0</v>
      </c>
      <c r="AI59" s="43">
        <f t="shared" si="24"/>
        <v>0</v>
      </c>
      <c r="AJ59" s="43">
        <f t="shared" si="24"/>
        <v>0</v>
      </c>
      <c r="AK59" s="43">
        <f t="shared" si="24"/>
        <v>0</v>
      </c>
      <c r="AL59" s="43">
        <f>AO59</f>
        <v>52.530386344247297</v>
      </c>
      <c r="AM59" s="43">
        <v>0</v>
      </c>
      <c r="AN59" s="43">
        <v>0</v>
      </c>
      <c r="AO59" s="43">
        <v>52.530386344247297</v>
      </c>
      <c r="AP59" s="38">
        <v>0</v>
      </c>
      <c r="AQ59" s="38">
        <f t="shared" si="25"/>
        <v>52.530386344247297</v>
      </c>
      <c r="AR59" s="38">
        <f t="shared" si="16"/>
        <v>0</v>
      </c>
      <c r="AS59" s="38">
        <f t="shared" si="16"/>
        <v>0</v>
      </c>
      <c r="AT59" s="38">
        <f t="shared" si="16"/>
        <v>52.530386344247297</v>
      </c>
      <c r="AU59" s="38">
        <f t="shared" si="16"/>
        <v>0</v>
      </c>
      <c r="AV59" s="43">
        <v>0</v>
      </c>
      <c r="AW59" s="43">
        <v>0</v>
      </c>
      <c r="AX59" s="43">
        <v>0</v>
      </c>
      <c r="AY59" s="43">
        <v>0</v>
      </c>
      <c r="AZ59" s="43">
        <v>0</v>
      </c>
      <c r="BA59" s="43">
        <f t="shared" si="27"/>
        <v>0</v>
      </c>
      <c r="BB59" s="43">
        <v>0</v>
      </c>
      <c r="BC59" s="43">
        <v>0</v>
      </c>
      <c r="BD59" s="43">
        <f t="shared" si="28"/>
        <v>0</v>
      </c>
      <c r="BE59" s="43">
        <v>0</v>
      </c>
      <c r="BF59" s="43">
        <v>0</v>
      </c>
      <c r="BG59" s="43">
        <v>0</v>
      </c>
      <c r="BH59" s="43">
        <v>0</v>
      </c>
      <c r="BI59" s="43">
        <v>0</v>
      </c>
      <c r="BJ59" s="43">
        <v>0</v>
      </c>
      <c r="BK59" s="43">
        <v>0</v>
      </c>
      <c r="BL59" s="43">
        <v>0</v>
      </c>
      <c r="BM59" s="43">
        <v>0</v>
      </c>
      <c r="BN59" s="43">
        <v>0</v>
      </c>
      <c r="BO59" s="43">
        <v>0</v>
      </c>
      <c r="BP59" s="30"/>
      <c r="BQ59" s="30"/>
      <c r="BR59" s="30"/>
      <c r="BS59" s="30"/>
      <c r="BT59" s="30"/>
      <c r="BU59" s="30"/>
      <c r="BV59" s="30"/>
      <c r="BW59" s="30"/>
      <c r="BX59" s="30"/>
      <c r="BY59" s="30"/>
      <c r="BZ59" s="38">
        <f t="shared" si="8"/>
        <v>52.530386344247297</v>
      </c>
      <c r="CA59" s="38">
        <f t="shared" si="8"/>
        <v>0</v>
      </c>
      <c r="CB59" s="38">
        <f t="shared" si="8"/>
        <v>0</v>
      </c>
      <c r="CC59" s="38">
        <f t="shared" si="8"/>
        <v>52.530386344247297</v>
      </c>
      <c r="CD59" s="38">
        <f t="shared" si="8"/>
        <v>0</v>
      </c>
      <c r="CE59" s="34">
        <f t="shared" si="9"/>
        <v>52.530386344247297</v>
      </c>
      <c r="CF59" s="34">
        <f t="shared" si="9"/>
        <v>0</v>
      </c>
      <c r="CG59" s="34">
        <f t="shared" si="9"/>
        <v>0</v>
      </c>
      <c r="CH59" s="34">
        <f t="shared" si="9"/>
        <v>52.530386344247297</v>
      </c>
      <c r="CI59" s="34">
        <f t="shared" si="9"/>
        <v>0</v>
      </c>
      <c r="CJ59" s="48" t="s">
        <v>246</v>
      </c>
    </row>
    <row r="60" spans="1:88" s="18" customFormat="1" ht="94.5" x14ac:dyDescent="0.25">
      <c r="A60" s="49" t="s">
        <v>180</v>
      </c>
      <c r="B60" s="39" t="s">
        <v>189</v>
      </c>
      <c r="C60" s="52" t="s">
        <v>276</v>
      </c>
      <c r="D60" s="35" t="s">
        <v>159</v>
      </c>
      <c r="E60" s="35">
        <v>2020</v>
      </c>
      <c r="F60" s="35">
        <v>2020</v>
      </c>
      <c r="G60" s="35"/>
      <c r="H60" s="38">
        <v>2.5316453532668999</v>
      </c>
      <c r="I60" s="38">
        <v>14.866637025129</v>
      </c>
      <c r="J60" s="45" t="s">
        <v>196</v>
      </c>
      <c r="K60" s="38">
        <f t="shared" ref="K60:L65" si="30">H60</f>
        <v>2.5316453532668999</v>
      </c>
      <c r="L60" s="38">
        <f t="shared" si="30"/>
        <v>14.866637025129</v>
      </c>
      <c r="M60" s="45" t="str">
        <f t="shared" si="26"/>
        <v>декабрь 2018 г.</v>
      </c>
      <c r="N60" s="35" t="s">
        <v>152</v>
      </c>
      <c r="O60" s="38">
        <v>0</v>
      </c>
      <c r="P60" s="38">
        <f>14.278908*1.2</f>
        <v>17.134689599999998</v>
      </c>
      <c r="Q60" s="38">
        <v>17.888615942400001</v>
      </c>
      <c r="R60" s="38"/>
      <c r="S60" s="38"/>
      <c r="T60" s="38">
        <v>16.5730245833353</v>
      </c>
      <c r="U60" s="38">
        <f t="shared" si="5"/>
        <v>16.5730245833353</v>
      </c>
      <c r="V60" s="38">
        <v>0</v>
      </c>
      <c r="W60" s="38">
        <v>0</v>
      </c>
      <c r="X60" s="38">
        <v>0</v>
      </c>
      <c r="Y60" s="38">
        <v>0</v>
      </c>
      <c r="Z60" s="38">
        <v>0</v>
      </c>
      <c r="AA60" s="38">
        <v>0</v>
      </c>
      <c r="AB60" s="38">
        <f>AE60</f>
        <v>16.5730245833353</v>
      </c>
      <c r="AC60" s="38">
        <v>0</v>
      </c>
      <c r="AD60" s="38">
        <v>0</v>
      </c>
      <c r="AE60" s="43">
        <f>T60</f>
        <v>16.5730245833353</v>
      </c>
      <c r="AF60" s="43">
        <v>0</v>
      </c>
      <c r="AG60" s="43">
        <f t="shared" si="29"/>
        <v>16.5730245833353</v>
      </c>
      <c r="AH60" s="43">
        <f t="shared" si="24"/>
        <v>0</v>
      </c>
      <c r="AI60" s="43">
        <f t="shared" si="24"/>
        <v>0</v>
      </c>
      <c r="AJ60" s="43">
        <f t="shared" si="24"/>
        <v>16.5730245833353</v>
      </c>
      <c r="AK60" s="43">
        <f t="shared" si="24"/>
        <v>0</v>
      </c>
      <c r="AL60" s="43">
        <v>0</v>
      </c>
      <c r="AM60" s="43">
        <v>0</v>
      </c>
      <c r="AN60" s="43">
        <v>0</v>
      </c>
      <c r="AO60" s="43">
        <v>0</v>
      </c>
      <c r="AP60" s="43">
        <v>0</v>
      </c>
      <c r="AQ60" s="38">
        <f t="shared" si="25"/>
        <v>0</v>
      </c>
      <c r="AR60" s="38">
        <f t="shared" si="16"/>
        <v>0</v>
      </c>
      <c r="AS60" s="38">
        <f t="shared" si="16"/>
        <v>0</v>
      </c>
      <c r="AT60" s="38">
        <f t="shared" si="16"/>
        <v>0</v>
      </c>
      <c r="AU60" s="38">
        <f t="shared" si="16"/>
        <v>0</v>
      </c>
      <c r="AV60" s="43">
        <v>0</v>
      </c>
      <c r="AW60" s="43">
        <v>0</v>
      </c>
      <c r="AX60" s="43">
        <v>0</v>
      </c>
      <c r="AY60" s="43">
        <v>0</v>
      </c>
      <c r="AZ60" s="43">
        <v>0</v>
      </c>
      <c r="BA60" s="43">
        <f t="shared" si="27"/>
        <v>0</v>
      </c>
      <c r="BB60" s="43">
        <v>0</v>
      </c>
      <c r="BC60" s="43">
        <v>0</v>
      </c>
      <c r="BD60" s="43">
        <f t="shared" si="28"/>
        <v>0</v>
      </c>
      <c r="BE60" s="43">
        <v>0</v>
      </c>
      <c r="BF60" s="43">
        <v>0</v>
      </c>
      <c r="BG60" s="43">
        <v>0</v>
      </c>
      <c r="BH60" s="43">
        <v>0</v>
      </c>
      <c r="BI60" s="43">
        <v>0</v>
      </c>
      <c r="BJ60" s="43">
        <v>0</v>
      </c>
      <c r="BK60" s="43">
        <v>0</v>
      </c>
      <c r="BL60" s="43">
        <v>0</v>
      </c>
      <c r="BM60" s="43">
        <v>0</v>
      </c>
      <c r="BN60" s="43">
        <v>0</v>
      </c>
      <c r="BO60" s="43">
        <v>0</v>
      </c>
      <c r="BP60" s="30"/>
      <c r="BQ60" s="30"/>
      <c r="BR60" s="30"/>
      <c r="BS60" s="30"/>
      <c r="BT60" s="30"/>
      <c r="BU60" s="30"/>
      <c r="BV60" s="30"/>
      <c r="BW60" s="30"/>
      <c r="BX60" s="30"/>
      <c r="BY60" s="30"/>
      <c r="BZ60" s="38">
        <f t="shared" si="8"/>
        <v>16.5730245833353</v>
      </c>
      <c r="CA60" s="38">
        <f t="shared" si="8"/>
        <v>0</v>
      </c>
      <c r="CB60" s="38">
        <f t="shared" si="8"/>
        <v>0</v>
      </c>
      <c r="CC60" s="38">
        <f t="shared" si="8"/>
        <v>16.5730245833353</v>
      </c>
      <c r="CD60" s="38">
        <f t="shared" si="8"/>
        <v>0</v>
      </c>
      <c r="CE60" s="34">
        <f t="shared" si="9"/>
        <v>16.5730245833353</v>
      </c>
      <c r="CF60" s="34">
        <f t="shared" si="9"/>
        <v>0</v>
      </c>
      <c r="CG60" s="34">
        <f t="shared" si="9"/>
        <v>0</v>
      </c>
      <c r="CH60" s="34">
        <f t="shared" si="9"/>
        <v>16.5730245833353</v>
      </c>
      <c r="CI60" s="34">
        <f t="shared" si="9"/>
        <v>0</v>
      </c>
      <c r="CJ60" s="48" t="s">
        <v>246</v>
      </c>
    </row>
    <row r="61" spans="1:88" s="18" customFormat="1" ht="94.5" x14ac:dyDescent="0.25">
      <c r="A61" s="49" t="s">
        <v>181</v>
      </c>
      <c r="B61" s="39" t="s">
        <v>300</v>
      </c>
      <c r="C61" s="50" t="s">
        <v>309</v>
      </c>
      <c r="D61" s="35" t="s">
        <v>159</v>
      </c>
      <c r="E61" s="35">
        <v>2020</v>
      </c>
      <c r="F61" s="35">
        <v>2021</v>
      </c>
      <c r="G61" s="35"/>
      <c r="H61" s="38">
        <v>6.8600904271221301</v>
      </c>
      <c r="I61" s="38">
        <v>39.274710747149001</v>
      </c>
      <c r="J61" s="45" t="s">
        <v>196</v>
      </c>
      <c r="K61" s="38">
        <f t="shared" si="30"/>
        <v>6.8600904271221301</v>
      </c>
      <c r="L61" s="38">
        <f t="shared" si="30"/>
        <v>39.274710747149001</v>
      </c>
      <c r="M61" s="45" t="str">
        <f t="shared" si="26"/>
        <v>декабрь 2018 г.</v>
      </c>
      <c r="N61" s="35" t="s">
        <v>152</v>
      </c>
      <c r="O61" s="38">
        <v>0</v>
      </c>
      <c r="P61" s="38">
        <f>41.69466*1.2</f>
        <v>50.033591999999999</v>
      </c>
      <c r="Q61" s="38">
        <v>54.428942990015997</v>
      </c>
      <c r="R61" s="38"/>
      <c r="S61" s="38"/>
      <c r="T61" s="38">
        <v>45.574503523561802</v>
      </c>
      <c r="U61" s="38">
        <f t="shared" si="5"/>
        <v>45.574503523561802</v>
      </c>
      <c r="V61" s="38">
        <v>0</v>
      </c>
      <c r="W61" s="38">
        <v>0</v>
      </c>
      <c r="X61" s="38">
        <f>AL61</f>
        <v>1.1194394400000001</v>
      </c>
      <c r="Y61" s="38">
        <f>AV61</f>
        <v>44.455064083561801</v>
      </c>
      <c r="Z61" s="38">
        <v>0</v>
      </c>
      <c r="AA61" s="38">
        <v>0</v>
      </c>
      <c r="AB61" s="38">
        <f>AE61</f>
        <v>0</v>
      </c>
      <c r="AC61" s="38">
        <v>0</v>
      </c>
      <c r="AD61" s="38">
        <v>0</v>
      </c>
      <c r="AE61" s="43">
        <v>0</v>
      </c>
      <c r="AF61" s="43">
        <v>0</v>
      </c>
      <c r="AG61" s="43">
        <f t="shared" si="29"/>
        <v>0</v>
      </c>
      <c r="AH61" s="43">
        <f t="shared" si="24"/>
        <v>0</v>
      </c>
      <c r="AI61" s="43">
        <f t="shared" si="24"/>
        <v>0</v>
      </c>
      <c r="AJ61" s="43">
        <v>0</v>
      </c>
      <c r="AK61" s="43">
        <f t="shared" si="24"/>
        <v>0</v>
      </c>
      <c r="AL61" s="43">
        <f>AO61</f>
        <v>1.1194394400000001</v>
      </c>
      <c r="AM61" s="43">
        <v>0</v>
      </c>
      <c r="AN61" s="43">
        <v>0</v>
      </c>
      <c r="AO61" s="43">
        <v>1.1194394400000001</v>
      </c>
      <c r="AP61" s="38">
        <v>0</v>
      </c>
      <c r="AQ61" s="38">
        <f t="shared" si="25"/>
        <v>1.1194394400000001</v>
      </c>
      <c r="AR61" s="38">
        <f t="shared" si="16"/>
        <v>0</v>
      </c>
      <c r="AS61" s="38">
        <f t="shared" si="16"/>
        <v>0</v>
      </c>
      <c r="AT61" s="38">
        <f t="shared" si="16"/>
        <v>1.1194394400000001</v>
      </c>
      <c r="AU61" s="38">
        <f t="shared" si="16"/>
        <v>0</v>
      </c>
      <c r="AV61" s="43">
        <f>AY61</f>
        <v>44.455064083561801</v>
      </c>
      <c r="AW61" s="43">
        <v>0</v>
      </c>
      <c r="AX61" s="43">
        <v>0</v>
      </c>
      <c r="AY61" s="43">
        <v>44.455064083561801</v>
      </c>
      <c r="AZ61" s="43">
        <v>0</v>
      </c>
      <c r="BA61" s="43">
        <f t="shared" si="27"/>
        <v>44.455064083561801</v>
      </c>
      <c r="BB61" s="43">
        <v>0</v>
      </c>
      <c r="BC61" s="43">
        <v>0</v>
      </c>
      <c r="BD61" s="43">
        <f t="shared" si="28"/>
        <v>44.455064083561801</v>
      </c>
      <c r="BE61" s="43">
        <v>0</v>
      </c>
      <c r="BF61" s="43">
        <v>0</v>
      </c>
      <c r="BG61" s="43">
        <v>0</v>
      </c>
      <c r="BH61" s="43">
        <v>0</v>
      </c>
      <c r="BI61" s="43">
        <v>0</v>
      </c>
      <c r="BJ61" s="43">
        <v>0</v>
      </c>
      <c r="BK61" s="43">
        <v>0</v>
      </c>
      <c r="BL61" s="43">
        <v>0</v>
      </c>
      <c r="BM61" s="43">
        <v>0</v>
      </c>
      <c r="BN61" s="43">
        <v>0</v>
      </c>
      <c r="BO61" s="43">
        <v>0</v>
      </c>
      <c r="BP61" s="30"/>
      <c r="BQ61" s="30"/>
      <c r="BR61" s="30"/>
      <c r="BS61" s="30"/>
      <c r="BT61" s="30"/>
      <c r="BU61" s="30"/>
      <c r="BV61" s="30"/>
      <c r="BW61" s="30"/>
      <c r="BX61" s="30"/>
      <c r="BY61" s="30"/>
      <c r="BZ61" s="38">
        <f t="shared" si="8"/>
        <v>45.574503523561802</v>
      </c>
      <c r="CA61" s="38">
        <f t="shared" si="8"/>
        <v>0</v>
      </c>
      <c r="CB61" s="38">
        <f t="shared" si="8"/>
        <v>0</v>
      </c>
      <c r="CC61" s="38">
        <f t="shared" si="8"/>
        <v>45.574503523561802</v>
      </c>
      <c r="CD61" s="38">
        <f t="shared" si="8"/>
        <v>0</v>
      </c>
      <c r="CE61" s="34">
        <f t="shared" si="9"/>
        <v>45.574503523561802</v>
      </c>
      <c r="CF61" s="34">
        <f t="shared" si="9"/>
        <v>0</v>
      </c>
      <c r="CG61" s="34">
        <f t="shared" si="9"/>
        <v>0</v>
      </c>
      <c r="CH61" s="34">
        <f t="shared" si="9"/>
        <v>45.574503523561802</v>
      </c>
      <c r="CI61" s="34">
        <f t="shared" si="9"/>
        <v>0</v>
      </c>
      <c r="CJ61" s="48" t="s">
        <v>246</v>
      </c>
    </row>
    <row r="62" spans="1:88" s="18" customFormat="1" ht="70.5" customHeight="1" x14ac:dyDescent="0.25">
      <c r="A62" s="49" t="s">
        <v>183</v>
      </c>
      <c r="B62" s="39" t="s">
        <v>192</v>
      </c>
      <c r="C62" s="52" t="s">
        <v>277</v>
      </c>
      <c r="D62" s="35" t="s">
        <v>159</v>
      </c>
      <c r="E62" s="35">
        <v>2022</v>
      </c>
      <c r="F62" s="35">
        <v>2022</v>
      </c>
      <c r="G62" s="35"/>
      <c r="H62" s="38">
        <v>5.2192397465504996</v>
      </c>
      <c r="I62" s="38">
        <v>27.228361679220001</v>
      </c>
      <c r="J62" s="45" t="s">
        <v>196</v>
      </c>
      <c r="K62" s="38">
        <f t="shared" si="30"/>
        <v>5.2192397465504996</v>
      </c>
      <c r="L62" s="38">
        <f t="shared" si="30"/>
        <v>27.228361679220001</v>
      </c>
      <c r="M62" s="45" t="str">
        <f t="shared" si="26"/>
        <v>декабрь 2018 г.</v>
      </c>
      <c r="N62" s="35" t="s">
        <v>152</v>
      </c>
      <c r="O62" s="38">
        <v>0</v>
      </c>
      <c r="P62" s="38">
        <f>35.903637*1.2</f>
        <v>43.084364400000005</v>
      </c>
      <c r="Q62" s="38">
        <v>48.884616948495101</v>
      </c>
      <c r="R62" s="38"/>
      <c r="S62" s="38"/>
      <c r="T62" s="38">
        <v>32.9885004706343</v>
      </c>
      <c r="U62" s="38">
        <f t="shared" si="5"/>
        <v>32.9885004706343</v>
      </c>
      <c r="V62" s="38">
        <v>0</v>
      </c>
      <c r="W62" s="38">
        <v>0</v>
      </c>
      <c r="X62" s="38">
        <v>0</v>
      </c>
      <c r="Y62" s="38">
        <v>0</v>
      </c>
      <c r="Z62" s="38">
        <v>0</v>
      </c>
      <c r="AA62" s="38">
        <v>0</v>
      </c>
      <c r="AB62" s="38">
        <v>0</v>
      </c>
      <c r="AC62" s="38">
        <v>0</v>
      </c>
      <c r="AD62" s="38">
        <v>0</v>
      </c>
      <c r="AE62" s="43">
        <v>0</v>
      </c>
      <c r="AF62" s="43">
        <v>0</v>
      </c>
      <c r="AG62" s="43">
        <f t="shared" si="29"/>
        <v>0</v>
      </c>
      <c r="AH62" s="43">
        <f t="shared" si="24"/>
        <v>0</v>
      </c>
      <c r="AI62" s="43">
        <f t="shared" si="24"/>
        <v>0</v>
      </c>
      <c r="AJ62" s="43">
        <f t="shared" si="24"/>
        <v>0</v>
      </c>
      <c r="AK62" s="43">
        <f t="shared" si="24"/>
        <v>0</v>
      </c>
      <c r="AL62" s="43">
        <v>0</v>
      </c>
      <c r="AM62" s="43">
        <v>0</v>
      </c>
      <c r="AN62" s="43">
        <v>0</v>
      </c>
      <c r="AO62" s="43">
        <v>0</v>
      </c>
      <c r="AP62" s="38">
        <v>0</v>
      </c>
      <c r="AQ62" s="38">
        <f t="shared" si="25"/>
        <v>0</v>
      </c>
      <c r="AR62" s="38">
        <f t="shared" ref="AR62:AU63" si="31">AM62</f>
        <v>0</v>
      </c>
      <c r="AS62" s="38">
        <f t="shared" si="31"/>
        <v>0</v>
      </c>
      <c r="AT62" s="38">
        <f t="shared" si="31"/>
        <v>0</v>
      </c>
      <c r="AU62" s="38">
        <f t="shared" si="31"/>
        <v>0</v>
      </c>
      <c r="AV62" s="43">
        <f>AY62</f>
        <v>32.9885004706343</v>
      </c>
      <c r="AW62" s="43">
        <v>0</v>
      </c>
      <c r="AX62" s="43">
        <v>0</v>
      </c>
      <c r="AY62" s="43">
        <f>T62</f>
        <v>32.9885004706343</v>
      </c>
      <c r="AZ62" s="43">
        <v>0</v>
      </c>
      <c r="BA62" s="43">
        <f t="shared" si="27"/>
        <v>32.9885004706343</v>
      </c>
      <c r="BB62" s="43">
        <v>0</v>
      </c>
      <c r="BC62" s="43">
        <v>0</v>
      </c>
      <c r="BD62" s="43">
        <f t="shared" si="28"/>
        <v>32.9885004706343</v>
      </c>
      <c r="BE62" s="43">
        <v>0</v>
      </c>
      <c r="BF62" s="43">
        <v>0</v>
      </c>
      <c r="BG62" s="43">
        <v>0</v>
      </c>
      <c r="BH62" s="43">
        <v>0</v>
      </c>
      <c r="BI62" s="43">
        <v>0</v>
      </c>
      <c r="BJ62" s="43">
        <v>0</v>
      </c>
      <c r="BK62" s="43">
        <v>0</v>
      </c>
      <c r="BL62" s="43">
        <v>0</v>
      </c>
      <c r="BM62" s="43">
        <v>0</v>
      </c>
      <c r="BN62" s="43">
        <v>0</v>
      </c>
      <c r="BO62" s="43">
        <v>0</v>
      </c>
      <c r="BP62" s="30"/>
      <c r="BQ62" s="30"/>
      <c r="BR62" s="30"/>
      <c r="BS62" s="30"/>
      <c r="BT62" s="30"/>
      <c r="BU62" s="30"/>
      <c r="BV62" s="30"/>
      <c r="BW62" s="30"/>
      <c r="BX62" s="30"/>
      <c r="BY62" s="30"/>
      <c r="BZ62" s="38">
        <f t="shared" si="8"/>
        <v>32.9885004706343</v>
      </c>
      <c r="CA62" s="38">
        <f t="shared" si="8"/>
        <v>0</v>
      </c>
      <c r="CB62" s="38">
        <f t="shared" si="8"/>
        <v>0</v>
      </c>
      <c r="CC62" s="38">
        <f t="shared" si="8"/>
        <v>32.9885004706343</v>
      </c>
      <c r="CD62" s="38">
        <f t="shared" si="8"/>
        <v>0</v>
      </c>
      <c r="CE62" s="34">
        <f t="shared" si="9"/>
        <v>32.9885004706343</v>
      </c>
      <c r="CF62" s="34">
        <f t="shared" si="9"/>
        <v>0</v>
      </c>
      <c r="CG62" s="34">
        <f t="shared" si="9"/>
        <v>0</v>
      </c>
      <c r="CH62" s="34">
        <f t="shared" si="9"/>
        <v>32.9885004706343</v>
      </c>
      <c r="CI62" s="34">
        <f t="shared" si="9"/>
        <v>0</v>
      </c>
      <c r="CJ62" s="48" t="s">
        <v>246</v>
      </c>
    </row>
    <row r="63" spans="1:88" s="18" customFormat="1" ht="69.75" customHeight="1" x14ac:dyDescent="0.25">
      <c r="A63" s="49" t="s">
        <v>185</v>
      </c>
      <c r="B63" s="39" t="s">
        <v>193</v>
      </c>
      <c r="C63" s="52" t="s">
        <v>278</v>
      </c>
      <c r="D63" s="35" t="s">
        <v>159</v>
      </c>
      <c r="E63" s="35">
        <v>2023</v>
      </c>
      <c r="F63" s="35">
        <v>2023</v>
      </c>
      <c r="G63" s="35"/>
      <c r="H63" s="38">
        <v>4.70658959234515</v>
      </c>
      <c r="I63" s="38">
        <v>25.092810468709001</v>
      </c>
      <c r="J63" s="45" t="s">
        <v>196</v>
      </c>
      <c r="K63" s="38">
        <f t="shared" si="30"/>
        <v>4.70658959234515</v>
      </c>
      <c r="L63" s="38">
        <f t="shared" si="30"/>
        <v>25.092810468709001</v>
      </c>
      <c r="M63" s="45" t="str">
        <f t="shared" si="26"/>
        <v>декабрь 2018 г.</v>
      </c>
      <c r="N63" s="35" t="s">
        <v>152</v>
      </c>
      <c r="O63" s="38">
        <v>0</v>
      </c>
      <c r="P63" s="38">
        <f>58.371432*1.2</f>
        <v>70.045718399999998</v>
      </c>
      <c r="Q63" s="38">
        <v>82.972584593409096</v>
      </c>
      <c r="R63" s="38"/>
      <c r="S63" s="38"/>
      <c r="T63" s="38">
        <v>31.7388267607068</v>
      </c>
      <c r="U63" s="38">
        <f t="shared" si="5"/>
        <v>31.7388267607068</v>
      </c>
      <c r="V63" s="38">
        <v>0</v>
      </c>
      <c r="W63" s="38">
        <v>0</v>
      </c>
      <c r="X63" s="38">
        <v>0</v>
      </c>
      <c r="Y63" s="38">
        <v>0</v>
      </c>
      <c r="Z63" s="38">
        <v>0</v>
      </c>
      <c r="AA63" s="38">
        <v>0</v>
      </c>
      <c r="AB63" s="38">
        <v>0</v>
      </c>
      <c r="AC63" s="38">
        <v>0</v>
      </c>
      <c r="AD63" s="38">
        <v>0</v>
      </c>
      <c r="AE63" s="43">
        <v>0</v>
      </c>
      <c r="AF63" s="43">
        <v>0</v>
      </c>
      <c r="AG63" s="43">
        <f t="shared" si="29"/>
        <v>0</v>
      </c>
      <c r="AH63" s="43">
        <f t="shared" si="24"/>
        <v>0</v>
      </c>
      <c r="AI63" s="43">
        <f t="shared" si="24"/>
        <v>0</v>
      </c>
      <c r="AJ63" s="43">
        <f t="shared" si="24"/>
        <v>0</v>
      </c>
      <c r="AK63" s="43"/>
      <c r="AL63" s="43">
        <v>0</v>
      </c>
      <c r="AM63" s="43">
        <v>0</v>
      </c>
      <c r="AN63" s="43">
        <v>0</v>
      </c>
      <c r="AO63" s="43">
        <v>0</v>
      </c>
      <c r="AP63" s="38">
        <v>0</v>
      </c>
      <c r="AQ63" s="38">
        <f t="shared" si="25"/>
        <v>0</v>
      </c>
      <c r="AR63" s="38">
        <f t="shared" si="31"/>
        <v>0</v>
      </c>
      <c r="AS63" s="38">
        <f t="shared" si="31"/>
        <v>0</v>
      </c>
      <c r="AT63" s="38">
        <f t="shared" si="31"/>
        <v>0</v>
      </c>
      <c r="AU63" s="38">
        <f t="shared" si="31"/>
        <v>0</v>
      </c>
      <c r="AV63" s="43">
        <v>0</v>
      </c>
      <c r="AW63" s="43">
        <v>0</v>
      </c>
      <c r="AX63" s="43">
        <v>0</v>
      </c>
      <c r="AY63" s="43">
        <v>0</v>
      </c>
      <c r="AZ63" s="43">
        <v>0</v>
      </c>
      <c r="BA63" s="43">
        <f t="shared" si="27"/>
        <v>0</v>
      </c>
      <c r="BB63" s="43">
        <v>0</v>
      </c>
      <c r="BC63" s="43">
        <v>0</v>
      </c>
      <c r="BD63" s="43">
        <f t="shared" si="28"/>
        <v>0</v>
      </c>
      <c r="BE63" s="43">
        <v>0</v>
      </c>
      <c r="BF63" s="43">
        <f>BI63</f>
        <v>31.7388267607068</v>
      </c>
      <c r="BG63" s="43">
        <v>0</v>
      </c>
      <c r="BH63" s="43">
        <v>0</v>
      </c>
      <c r="BI63" s="43">
        <f>T63</f>
        <v>31.7388267607068</v>
      </c>
      <c r="BJ63" s="43">
        <v>0</v>
      </c>
      <c r="BK63" s="43">
        <v>0</v>
      </c>
      <c r="BL63" s="43">
        <v>0</v>
      </c>
      <c r="BM63" s="43">
        <v>0</v>
      </c>
      <c r="BN63" s="43">
        <v>0</v>
      </c>
      <c r="BO63" s="43">
        <v>0</v>
      </c>
      <c r="BP63" s="30"/>
      <c r="BQ63" s="30"/>
      <c r="BR63" s="30"/>
      <c r="BS63" s="30"/>
      <c r="BT63" s="30"/>
      <c r="BU63" s="30"/>
      <c r="BV63" s="30"/>
      <c r="BW63" s="30"/>
      <c r="BX63" s="30"/>
      <c r="BY63" s="30"/>
      <c r="BZ63" s="38">
        <f t="shared" si="8"/>
        <v>31.7388267607068</v>
      </c>
      <c r="CA63" s="38">
        <f t="shared" si="8"/>
        <v>0</v>
      </c>
      <c r="CB63" s="38">
        <f t="shared" si="8"/>
        <v>0</v>
      </c>
      <c r="CC63" s="38">
        <f t="shared" si="8"/>
        <v>31.7388267607068</v>
      </c>
      <c r="CD63" s="38">
        <f t="shared" si="8"/>
        <v>0</v>
      </c>
      <c r="CE63" s="34">
        <f t="shared" si="9"/>
        <v>31.7388267607068</v>
      </c>
      <c r="CF63" s="34">
        <f t="shared" si="9"/>
        <v>0</v>
      </c>
      <c r="CG63" s="34">
        <f t="shared" si="9"/>
        <v>0</v>
      </c>
      <c r="CH63" s="34">
        <f t="shared" si="9"/>
        <v>31.7388267607068</v>
      </c>
      <c r="CI63" s="34">
        <f t="shared" si="9"/>
        <v>0</v>
      </c>
      <c r="CJ63" s="48" t="s">
        <v>246</v>
      </c>
    </row>
    <row r="64" spans="1:88" s="18" customFormat="1" ht="63" customHeight="1" x14ac:dyDescent="0.25">
      <c r="A64" s="49" t="s">
        <v>187</v>
      </c>
      <c r="B64" s="39" t="s">
        <v>194</v>
      </c>
      <c r="C64" s="52" t="s">
        <v>279</v>
      </c>
      <c r="D64" s="35" t="s">
        <v>159</v>
      </c>
      <c r="E64" s="35">
        <v>2024</v>
      </c>
      <c r="F64" s="35">
        <v>2024</v>
      </c>
      <c r="G64" s="35"/>
      <c r="H64" s="38">
        <v>7.3516323912060004</v>
      </c>
      <c r="I64" s="38">
        <v>39.626848476459003</v>
      </c>
      <c r="J64" s="45" t="s">
        <v>196</v>
      </c>
      <c r="K64" s="38">
        <f t="shared" si="30"/>
        <v>7.3516323912060004</v>
      </c>
      <c r="L64" s="38">
        <f t="shared" si="30"/>
        <v>39.626848476459003</v>
      </c>
      <c r="M64" s="45" t="str">
        <f t="shared" si="26"/>
        <v>декабрь 2018 г.</v>
      </c>
      <c r="N64" s="35" t="s">
        <v>152</v>
      </c>
      <c r="O64" s="38">
        <v>0</v>
      </c>
      <c r="P64" s="38">
        <f>89.90688*1.2</f>
        <v>107.888256</v>
      </c>
      <c r="Q64" s="38">
        <v>133.42207673452299</v>
      </c>
      <c r="R64" s="38"/>
      <c r="S64" s="38"/>
      <c r="T64" s="38">
        <v>52.327693877680602</v>
      </c>
      <c r="U64" s="38">
        <f t="shared" si="5"/>
        <v>52.327693877680602</v>
      </c>
      <c r="V64" s="38">
        <v>0</v>
      </c>
      <c r="W64" s="38">
        <v>0</v>
      </c>
      <c r="X64" s="38">
        <v>0</v>
      </c>
      <c r="Y64" s="38">
        <v>0</v>
      </c>
      <c r="Z64" s="38">
        <v>0</v>
      </c>
      <c r="AA64" s="38">
        <v>0</v>
      </c>
      <c r="AB64" s="38">
        <v>0</v>
      </c>
      <c r="AC64" s="38">
        <v>0</v>
      </c>
      <c r="AD64" s="38">
        <v>0</v>
      </c>
      <c r="AE64" s="38">
        <v>0</v>
      </c>
      <c r="AF64" s="38">
        <v>0</v>
      </c>
      <c r="AG64" s="43">
        <f t="shared" si="29"/>
        <v>0</v>
      </c>
      <c r="AH64" s="43">
        <f t="shared" si="24"/>
        <v>0</v>
      </c>
      <c r="AI64" s="43">
        <f t="shared" si="24"/>
        <v>0</v>
      </c>
      <c r="AJ64" s="43">
        <f t="shared" si="24"/>
        <v>0</v>
      </c>
      <c r="AK64" s="38">
        <v>0</v>
      </c>
      <c r="AL64" s="38">
        <v>0</v>
      </c>
      <c r="AM64" s="38">
        <v>0</v>
      </c>
      <c r="AN64" s="38">
        <v>0</v>
      </c>
      <c r="AO64" s="38">
        <v>0</v>
      </c>
      <c r="AP64" s="38">
        <v>0</v>
      </c>
      <c r="AQ64" s="38">
        <f t="shared" ref="AQ64:AU79" si="32">AL64</f>
        <v>0</v>
      </c>
      <c r="AR64" s="38">
        <f t="shared" si="32"/>
        <v>0</v>
      </c>
      <c r="AS64" s="38">
        <f t="shared" si="32"/>
        <v>0</v>
      </c>
      <c r="AT64" s="38">
        <f t="shared" si="32"/>
        <v>0</v>
      </c>
      <c r="AU64" s="38">
        <f t="shared" si="32"/>
        <v>0</v>
      </c>
      <c r="AV64" s="38">
        <v>0</v>
      </c>
      <c r="AW64" s="38">
        <v>0</v>
      </c>
      <c r="AX64" s="38">
        <v>0</v>
      </c>
      <c r="AY64" s="38">
        <v>0</v>
      </c>
      <c r="AZ64" s="38">
        <v>0</v>
      </c>
      <c r="BA64" s="43">
        <f t="shared" si="27"/>
        <v>0</v>
      </c>
      <c r="BB64" s="43">
        <v>0</v>
      </c>
      <c r="BC64" s="43">
        <v>0</v>
      </c>
      <c r="BD64" s="43">
        <f t="shared" si="28"/>
        <v>0</v>
      </c>
      <c r="BE64" s="43">
        <v>0</v>
      </c>
      <c r="BF64" s="38">
        <v>0</v>
      </c>
      <c r="BG64" s="38">
        <v>0</v>
      </c>
      <c r="BH64" s="38">
        <v>0</v>
      </c>
      <c r="BI64" s="38">
        <v>0</v>
      </c>
      <c r="BJ64" s="38">
        <v>0</v>
      </c>
      <c r="BK64" s="38">
        <f>BN64</f>
        <v>52.327693877680602</v>
      </c>
      <c r="BL64" s="38">
        <v>0</v>
      </c>
      <c r="BM64" s="38">
        <v>0</v>
      </c>
      <c r="BN64" s="38">
        <f>T64</f>
        <v>52.327693877680602</v>
      </c>
      <c r="BO64" s="38">
        <v>0</v>
      </c>
      <c r="BP64" s="30"/>
      <c r="BQ64" s="30"/>
      <c r="BR64" s="30"/>
      <c r="BS64" s="30"/>
      <c r="BT64" s="30"/>
      <c r="BU64" s="30"/>
      <c r="BV64" s="30"/>
      <c r="BW64" s="30"/>
      <c r="BX64" s="30"/>
      <c r="BY64" s="30"/>
      <c r="BZ64" s="38">
        <f t="shared" si="8"/>
        <v>52.327693877680602</v>
      </c>
      <c r="CA64" s="38">
        <f t="shared" si="8"/>
        <v>0</v>
      </c>
      <c r="CB64" s="38">
        <f t="shared" si="8"/>
        <v>0</v>
      </c>
      <c r="CC64" s="38">
        <f t="shared" si="8"/>
        <v>52.327693877680602</v>
      </c>
      <c r="CD64" s="38">
        <f t="shared" si="8"/>
        <v>0</v>
      </c>
      <c r="CE64" s="34">
        <f t="shared" si="9"/>
        <v>52.327693877680602</v>
      </c>
      <c r="CF64" s="34">
        <f t="shared" si="9"/>
        <v>0</v>
      </c>
      <c r="CG64" s="34">
        <f t="shared" si="9"/>
        <v>0</v>
      </c>
      <c r="CH64" s="34">
        <f t="shared" si="9"/>
        <v>52.327693877680602</v>
      </c>
      <c r="CI64" s="34">
        <f t="shared" si="9"/>
        <v>0</v>
      </c>
      <c r="CJ64" s="48" t="s">
        <v>246</v>
      </c>
    </row>
    <row r="65" spans="1:88" s="18" customFormat="1" ht="74.25" customHeight="1" x14ac:dyDescent="0.25">
      <c r="A65" s="49" t="s">
        <v>188</v>
      </c>
      <c r="B65" s="39" t="s">
        <v>195</v>
      </c>
      <c r="C65" s="52" t="s">
        <v>293</v>
      </c>
      <c r="D65" s="35" t="s">
        <v>159</v>
      </c>
      <c r="E65" s="35">
        <v>2024</v>
      </c>
      <c r="F65" s="35">
        <v>2024</v>
      </c>
      <c r="G65" s="35"/>
      <c r="H65" s="38">
        <v>2.3561711086830002</v>
      </c>
      <c r="I65" s="38">
        <v>12.389563360116</v>
      </c>
      <c r="J65" s="45" t="s">
        <v>196</v>
      </c>
      <c r="K65" s="38">
        <f t="shared" si="30"/>
        <v>2.3561711086830002</v>
      </c>
      <c r="L65" s="38">
        <f t="shared" si="30"/>
        <v>12.389563360116</v>
      </c>
      <c r="M65" s="45" t="str">
        <f t="shared" si="26"/>
        <v>декабрь 2018 г.</v>
      </c>
      <c r="N65" s="35" t="s">
        <v>152</v>
      </c>
      <c r="O65" s="38">
        <v>0</v>
      </c>
      <c r="P65" s="38">
        <f>26.88609*1.2</f>
        <v>32.263307999999995</v>
      </c>
      <c r="Q65" s="38">
        <v>39.899037349213799</v>
      </c>
      <c r="R65" s="38"/>
      <c r="S65" s="38"/>
      <c r="T65" s="41">
        <v>16.360556130811698</v>
      </c>
      <c r="U65" s="38">
        <f t="shared" si="5"/>
        <v>16.360556130811698</v>
      </c>
      <c r="V65" s="38">
        <v>0</v>
      </c>
      <c r="W65" s="38">
        <v>0</v>
      </c>
      <c r="X65" s="38">
        <v>0</v>
      </c>
      <c r="Y65" s="38">
        <v>0</v>
      </c>
      <c r="Z65" s="35">
        <v>0</v>
      </c>
      <c r="AA65" s="38">
        <v>0</v>
      </c>
      <c r="AB65" s="38">
        <f>AE65</f>
        <v>0</v>
      </c>
      <c r="AC65" s="38">
        <v>0</v>
      </c>
      <c r="AD65" s="38">
        <v>0</v>
      </c>
      <c r="AE65" s="43">
        <v>0</v>
      </c>
      <c r="AF65" s="43">
        <v>0</v>
      </c>
      <c r="AG65" s="43">
        <f t="shared" si="29"/>
        <v>0</v>
      </c>
      <c r="AH65" s="43">
        <f t="shared" si="24"/>
        <v>0</v>
      </c>
      <c r="AI65" s="43">
        <f t="shared" si="24"/>
        <v>0</v>
      </c>
      <c r="AJ65" s="43">
        <f t="shared" si="24"/>
        <v>0</v>
      </c>
      <c r="AK65" s="43">
        <v>0</v>
      </c>
      <c r="AL65" s="43">
        <v>0</v>
      </c>
      <c r="AM65" s="43">
        <v>0</v>
      </c>
      <c r="AN65" s="43">
        <v>0</v>
      </c>
      <c r="AO65" s="43">
        <v>0</v>
      </c>
      <c r="AP65" s="38">
        <v>0</v>
      </c>
      <c r="AQ65" s="38">
        <f t="shared" si="32"/>
        <v>0</v>
      </c>
      <c r="AR65" s="38">
        <f t="shared" si="32"/>
        <v>0</v>
      </c>
      <c r="AS65" s="38">
        <f t="shared" si="32"/>
        <v>0</v>
      </c>
      <c r="AT65" s="38">
        <f t="shared" si="32"/>
        <v>0</v>
      </c>
      <c r="AU65" s="38">
        <f t="shared" si="32"/>
        <v>0</v>
      </c>
      <c r="AV65" s="43">
        <v>0</v>
      </c>
      <c r="AW65" s="43">
        <v>0</v>
      </c>
      <c r="AX65" s="43">
        <v>0</v>
      </c>
      <c r="AY65" s="43">
        <v>0</v>
      </c>
      <c r="AZ65" s="43">
        <v>0</v>
      </c>
      <c r="BA65" s="43">
        <f t="shared" si="27"/>
        <v>0</v>
      </c>
      <c r="BB65" s="43">
        <v>0</v>
      </c>
      <c r="BC65" s="43">
        <v>0</v>
      </c>
      <c r="BD65" s="43">
        <f t="shared" si="28"/>
        <v>0</v>
      </c>
      <c r="BE65" s="43">
        <v>0</v>
      </c>
      <c r="BF65" s="43">
        <v>0</v>
      </c>
      <c r="BG65" s="43">
        <v>0</v>
      </c>
      <c r="BH65" s="43">
        <v>0</v>
      </c>
      <c r="BI65" s="43">
        <v>0</v>
      </c>
      <c r="BJ65" s="43">
        <v>0</v>
      </c>
      <c r="BK65" s="38">
        <f>BN65</f>
        <v>16.360556130811698</v>
      </c>
      <c r="BL65" s="38">
        <v>0</v>
      </c>
      <c r="BM65" s="38">
        <v>0</v>
      </c>
      <c r="BN65" s="38">
        <f>T65</f>
        <v>16.360556130811698</v>
      </c>
      <c r="BO65" s="38">
        <v>0</v>
      </c>
      <c r="BP65" s="6"/>
      <c r="BQ65" s="6"/>
      <c r="BR65" s="6"/>
      <c r="BS65" s="6"/>
      <c r="BT65" s="6"/>
      <c r="BU65" s="6"/>
      <c r="BV65" s="6"/>
      <c r="BW65" s="6"/>
      <c r="BX65" s="6"/>
      <c r="BY65" s="6"/>
      <c r="BZ65" s="38">
        <f t="shared" si="8"/>
        <v>16.360556130811698</v>
      </c>
      <c r="CA65" s="38">
        <f t="shared" si="8"/>
        <v>0</v>
      </c>
      <c r="CB65" s="38">
        <f t="shared" si="8"/>
        <v>0</v>
      </c>
      <c r="CC65" s="38">
        <f t="shared" si="8"/>
        <v>16.360556130811698</v>
      </c>
      <c r="CD65" s="38">
        <f t="shared" si="8"/>
        <v>0</v>
      </c>
      <c r="CE65" s="34">
        <f t="shared" si="9"/>
        <v>16.360556130811698</v>
      </c>
      <c r="CF65" s="34">
        <f t="shared" si="9"/>
        <v>0</v>
      </c>
      <c r="CG65" s="34">
        <f t="shared" si="9"/>
        <v>0</v>
      </c>
      <c r="CH65" s="34">
        <f t="shared" si="9"/>
        <v>16.360556130811698</v>
      </c>
      <c r="CI65" s="34">
        <f t="shared" si="9"/>
        <v>0</v>
      </c>
      <c r="CJ65" s="48" t="s">
        <v>246</v>
      </c>
    </row>
    <row r="66" spans="1:88" s="18" customFormat="1" ht="74.25" customHeight="1" x14ac:dyDescent="0.25">
      <c r="A66" s="49" t="s">
        <v>190</v>
      </c>
      <c r="B66" s="39" t="s">
        <v>301</v>
      </c>
      <c r="C66" s="52" t="s">
        <v>302</v>
      </c>
      <c r="D66" s="35" t="s">
        <v>159</v>
      </c>
      <c r="E66" s="35">
        <v>2020</v>
      </c>
      <c r="F66" s="35">
        <v>2020</v>
      </c>
      <c r="G66" s="35"/>
      <c r="H66" s="38" t="s">
        <v>152</v>
      </c>
      <c r="I66" s="38" t="s">
        <v>152</v>
      </c>
      <c r="J66" s="38" t="s">
        <v>152</v>
      </c>
      <c r="K66" s="38">
        <v>13.06337409666</v>
      </c>
      <c r="L66" s="38">
        <v>64.457463472200004</v>
      </c>
      <c r="M66" s="45" t="s">
        <v>305</v>
      </c>
      <c r="N66" s="35" t="s">
        <v>152</v>
      </c>
      <c r="O66" s="38" t="s">
        <v>152</v>
      </c>
      <c r="P66" s="38">
        <f>69.036*1.2</f>
        <v>82.843199999999996</v>
      </c>
      <c r="Q66" s="38">
        <f>P66</f>
        <v>82.843199999999996</v>
      </c>
      <c r="R66" s="38"/>
      <c r="S66" s="38"/>
      <c r="T66" s="41" t="s">
        <v>152</v>
      </c>
      <c r="U66" s="38">
        <v>64.457463472200004</v>
      </c>
      <c r="V66" s="38">
        <v>0</v>
      </c>
      <c r="W66" s="38">
        <f>Q66</f>
        <v>82.843199999999996</v>
      </c>
      <c r="X66" s="38">
        <v>0</v>
      </c>
      <c r="Y66" s="38">
        <v>0</v>
      </c>
      <c r="Z66" s="35">
        <v>0</v>
      </c>
      <c r="AA66" s="38">
        <v>0</v>
      </c>
      <c r="AB66" s="38" t="s">
        <v>152</v>
      </c>
      <c r="AC66" s="38" t="s">
        <v>152</v>
      </c>
      <c r="AD66" s="38" t="s">
        <v>152</v>
      </c>
      <c r="AE66" s="38" t="s">
        <v>152</v>
      </c>
      <c r="AF66" s="38" t="s">
        <v>152</v>
      </c>
      <c r="AG66" s="43">
        <f>AJ66</f>
        <v>64.457463472200004</v>
      </c>
      <c r="AH66" s="43">
        <v>0</v>
      </c>
      <c r="AI66" s="43">
        <v>0</v>
      </c>
      <c r="AJ66" s="43">
        <f>L66</f>
        <v>64.457463472200004</v>
      </c>
      <c r="AK66" s="43">
        <v>0</v>
      </c>
      <c r="AL66" s="43">
        <v>0</v>
      </c>
      <c r="AM66" s="43">
        <v>0</v>
      </c>
      <c r="AN66" s="43">
        <v>0</v>
      </c>
      <c r="AO66" s="43">
        <v>0</v>
      </c>
      <c r="AP66" s="38">
        <v>0</v>
      </c>
      <c r="AQ66" s="38">
        <f t="shared" si="32"/>
        <v>0</v>
      </c>
      <c r="AR66" s="38">
        <f t="shared" si="32"/>
        <v>0</v>
      </c>
      <c r="AS66" s="38">
        <f t="shared" si="32"/>
        <v>0</v>
      </c>
      <c r="AT66" s="38">
        <f t="shared" si="32"/>
        <v>0</v>
      </c>
      <c r="AU66" s="38">
        <f t="shared" si="32"/>
        <v>0</v>
      </c>
      <c r="AV66" s="43">
        <v>0</v>
      </c>
      <c r="AW66" s="43">
        <v>0</v>
      </c>
      <c r="AX66" s="43">
        <v>0</v>
      </c>
      <c r="AY66" s="43">
        <v>0</v>
      </c>
      <c r="AZ66" s="43">
        <v>0</v>
      </c>
      <c r="BA66" s="43">
        <f t="shared" si="27"/>
        <v>0</v>
      </c>
      <c r="BB66" s="43">
        <v>0</v>
      </c>
      <c r="BC66" s="43">
        <v>0</v>
      </c>
      <c r="BD66" s="43">
        <f t="shared" si="28"/>
        <v>0</v>
      </c>
      <c r="BE66" s="43">
        <v>0</v>
      </c>
      <c r="BF66" s="43">
        <v>0</v>
      </c>
      <c r="BG66" s="43">
        <v>0</v>
      </c>
      <c r="BH66" s="43">
        <v>0</v>
      </c>
      <c r="BI66" s="43">
        <v>0</v>
      </c>
      <c r="BJ66" s="43">
        <v>0</v>
      </c>
      <c r="BK66" s="38">
        <f>BN66</f>
        <v>0</v>
      </c>
      <c r="BL66" s="38">
        <v>0</v>
      </c>
      <c r="BM66" s="38">
        <v>0</v>
      </c>
      <c r="BN66" s="38">
        <v>0</v>
      </c>
      <c r="BO66" s="38">
        <v>0</v>
      </c>
      <c r="BP66" s="6"/>
      <c r="BQ66" s="6"/>
      <c r="BR66" s="6"/>
      <c r="BS66" s="6"/>
      <c r="BT66" s="6"/>
      <c r="BU66" s="6"/>
      <c r="BV66" s="6"/>
      <c r="BW66" s="6"/>
      <c r="BX66" s="6"/>
      <c r="BY66" s="6"/>
      <c r="BZ66" s="38" t="s">
        <v>152</v>
      </c>
      <c r="CA66" s="38" t="s">
        <v>152</v>
      </c>
      <c r="CB66" s="38" t="s">
        <v>152</v>
      </c>
      <c r="CC66" s="38" t="s">
        <v>152</v>
      </c>
      <c r="CD66" s="38" t="s">
        <v>152</v>
      </c>
      <c r="CE66" s="34">
        <f t="shared" si="9"/>
        <v>64.457463472200004</v>
      </c>
      <c r="CF66" s="34">
        <f t="shared" si="9"/>
        <v>0</v>
      </c>
      <c r="CG66" s="34">
        <f t="shared" si="9"/>
        <v>0</v>
      </c>
      <c r="CH66" s="34">
        <f t="shared" si="9"/>
        <v>64.457463472200004</v>
      </c>
      <c r="CI66" s="34">
        <f t="shared" si="9"/>
        <v>0</v>
      </c>
      <c r="CJ66" s="48" t="s">
        <v>246</v>
      </c>
    </row>
    <row r="67" spans="1:88" s="18" customFormat="1" ht="74.25" customHeight="1" x14ac:dyDescent="0.25">
      <c r="A67" s="49" t="s">
        <v>191</v>
      </c>
      <c r="B67" s="39" t="s">
        <v>303</v>
      </c>
      <c r="C67" s="52" t="s">
        <v>304</v>
      </c>
      <c r="D67" s="35" t="s">
        <v>159</v>
      </c>
      <c r="E67" s="35">
        <v>2020</v>
      </c>
      <c r="F67" s="35">
        <v>2020</v>
      </c>
      <c r="G67" s="35"/>
      <c r="H67" s="38" t="s">
        <v>152</v>
      </c>
      <c r="I67" s="38" t="s">
        <v>152</v>
      </c>
      <c r="J67" s="38" t="s">
        <v>152</v>
      </c>
      <c r="K67" s="38">
        <v>0.64183010496000004</v>
      </c>
      <c r="L67" s="38">
        <f>AG67</f>
        <v>4.1342788672199999</v>
      </c>
      <c r="M67" s="45" t="s">
        <v>305</v>
      </c>
      <c r="N67" s="35" t="s">
        <v>152</v>
      </c>
      <c r="O67" s="38" t="s">
        <v>152</v>
      </c>
      <c r="P67" s="38" t="str">
        <f>I67</f>
        <v>нд</v>
      </c>
      <c r="Q67" s="38" t="str">
        <f>P67</f>
        <v>нд</v>
      </c>
      <c r="R67" s="38"/>
      <c r="S67" s="38"/>
      <c r="T67" s="41" t="s">
        <v>152</v>
      </c>
      <c r="U67" s="38">
        <v>4.1342788672199999</v>
      </c>
      <c r="V67" s="38">
        <v>0</v>
      </c>
      <c r="W67" s="38" t="str">
        <f>Q67</f>
        <v>нд</v>
      </c>
      <c r="X67" s="38">
        <v>0</v>
      </c>
      <c r="Y67" s="38">
        <v>0</v>
      </c>
      <c r="Z67" s="35">
        <v>0</v>
      </c>
      <c r="AA67" s="38">
        <v>0</v>
      </c>
      <c r="AB67" s="38" t="s">
        <v>152</v>
      </c>
      <c r="AC67" s="38" t="s">
        <v>152</v>
      </c>
      <c r="AD67" s="38" t="s">
        <v>152</v>
      </c>
      <c r="AE67" s="38" t="s">
        <v>152</v>
      </c>
      <c r="AF67" s="38" t="s">
        <v>152</v>
      </c>
      <c r="AG67" s="43">
        <f>AJ67</f>
        <v>4.1342788672199999</v>
      </c>
      <c r="AH67" s="43">
        <v>0</v>
      </c>
      <c r="AI67" s="43">
        <v>0</v>
      </c>
      <c r="AJ67" s="43">
        <v>4.1342788672199999</v>
      </c>
      <c r="AK67" s="43">
        <v>0</v>
      </c>
      <c r="AL67" s="43">
        <v>0</v>
      </c>
      <c r="AM67" s="43">
        <v>0</v>
      </c>
      <c r="AN67" s="43">
        <v>0</v>
      </c>
      <c r="AO67" s="43">
        <v>0</v>
      </c>
      <c r="AP67" s="38">
        <v>0</v>
      </c>
      <c r="AQ67" s="38">
        <f t="shared" si="32"/>
        <v>0</v>
      </c>
      <c r="AR67" s="38">
        <f t="shared" si="32"/>
        <v>0</v>
      </c>
      <c r="AS67" s="38">
        <f t="shared" si="32"/>
        <v>0</v>
      </c>
      <c r="AT67" s="38">
        <f t="shared" si="32"/>
        <v>0</v>
      </c>
      <c r="AU67" s="38">
        <f t="shared" si="32"/>
        <v>0</v>
      </c>
      <c r="AV67" s="43">
        <v>0</v>
      </c>
      <c r="AW67" s="43">
        <v>0</v>
      </c>
      <c r="AX67" s="43">
        <v>0</v>
      </c>
      <c r="AY67" s="43">
        <v>0</v>
      </c>
      <c r="AZ67" s="43">
        <v>0</v>
      </c>
      <c r="BA67" s="43">
        <f t="shared" si="27"/>
        <v>0</v>
      </c>
      <c r="BB67" s="43">
        <v>0</v>
      </c>
      <c r="BC67" s="43">
        <v>0</v>
      </c>
      <c r="BD67" s="43">
        <f t="shared" si="28"/>
        <v>0</v>
      </c>
      <c r="BE67" s="43">
        <v>0</v>
      </c>
      <c r="BF67" s="43">
        <v>0</v>
      </c>
      <c r="BG67" s="43">
        <v>0</v>
      </c>
      <c r="BH67" s="43">
        <v>0</v>
      </c>
      <c r="BI67" s="43">
        <v>0</v>
      </c>
      <c r="BJ67" s="43">
        <v>0</v>
      </c>
      <c r="BK67" s="38">
        <f>BN67</f>
        <v>0</v>
      </c>
      <c r="BL67" s="38">
        <v>0</v>
      </c>
      <c r="BM67" s="38">
        <v>0</v>
      </c>
      <c r="BN67" s="38">
        <v>0</v>
      </c>
      <c r="BO67" s="38">
        <v>0</v>
      </c>
      <c r="BP67" s="6"/>
      <c r="BQ67" s="6"/>
      <c r="BR67" s="6"/>
      <c r="BS67" s="6"/>
      <c r="BT67" s="6"/>
      <c r="BU67" s="6"/>
      <c r="BV67" s="6"/>
      <c r="BW67" s="6"/>
      <c r="BX67" s="6"/>
      <c r="BY67" s="6"/>
      <c r="BZ67" s="38" t="s">
        <v>152</v>
      </c>
      <c r="CA67" s="38" t="s">
        <v>152</v>
      </c>
      <c r="CB67" s="38" t="s">
        <v>152</v>
      </c>
      <c r="CC67" s="38" t="s">
        <v>152</v>
      </c>
      <c r="CD67" s="38" t="s">
        <v>152</v>
      </c>
      <c r="CE67" s="34">
        <f t="shared" si="9"/>
        <v>4.1342788672199999</v>
      </c>
      <c r="CF67" s="34">
        <f t="shared" si="9"/>
        <v>0</v>
      </c>
      <c r="CG67" s="34">
        <f t="shared" si="9"/>
        <v>0</v>
      </c>
      <c r="CH67" s="34">
        <f t="shared" si="9"/>
        <v>4.1342788672199999</v>
      </c>
      <c r="CI67" s="34">
        <f t="shared" si="9"/>
        <v>0</v>
      </c>
      <c r="CJ67" s="48" t="s">
        <v>246</v>
      </c>
    </row>
    <row r="68" spans="1:88" s="18" customFormat="1" ht="63" x14ac:dyDescent="0.25">
      <c r="A68" s="36" t="s">
        <v>108</v>
      </c>
      <c r="B68" s="37" t="s">
        <v>109</v>
      </c>
      <c r="C68" s="35" t="s">
        <v>160</v>
      </c>
      <c r="D68" s="35" t="s">
        <v>152</v>
      </c>
      <c r="E68" s="35" t="s">
        <v>152</v>
      </c>
      <c r="F68" s="35" t="s">
        <v>152</v>
      </c>
      <c r="G68" s="35" t="s">
        <v>152</v>
      </c>
      <c r="H68" s="38">
        <f>H69+H71</f>
        <v>0.69761196824416627</v>
      </c>
      <c r="I68" s="38">
        <f t="shared" ref="I68:BT68" si="33">I69+I71</f>
        <v>7.2465999237772003</v>
      </c>
      <c r="J68" s="38" t="s">
        <v>152</v>
      </c>
      <c r="K68" s="38">
        <f t="shared" si="33"/>
        <v>0.35182300149152002</v>
      </c>
      <c r="L68" s="38">
        <f t="shared" si="33"/>
        <v>3.6904051051</v>
      </c>
      <c r="M68" s="38">
        <f t="shared" si="33"/>
        <v>85652</v>
      </c>
      <c r="N68" s="38" t="s">
        <v>152</v>
      </c>
      <c r="O68" s="38">
        <f t="shared" si="33"/>
        <v>0</v>
      </c>
      <c r="P68" s="38" t="s">
        <v>152</v>
      </c>
      <c r="Q68" s="38" t="s">
        <v>152</v>
      </c>
      <c r="R68" s="38" t="e">
        <f t="shared" si="33"/>
        <v>#VALUE!</v>
      </c>
      <c r="S68" s="38" t="e">
        <f t="shared" si="33"/>
        <v>#VALUE!</v>
      </c>
      <c r="T68" s="38">
        <f t="shared" si="33"/>
        <v>0.65791806711624001</v>
      </c>
      <c r="U68" s="38">
        <f t="shared" si="5"/>
        <v>0.65791806711624001</v>
      </c>
      <c r="V68" s="38">
        <f t="shared" si="33"/>
        <v>0</v>
      </c>
      <c r="W68" s="38">
        <f t="shared" si="33"/>
        <v>0</v>
      </c>
      <c r="X68" s="38">
        <f t="shared" si="33"/>
        <v>0.33874080000000001</v>
      </c>
      <c r="Y68" s="38">
        <f t="shared" si="33"/>
        <v>0</v>
      </c>
      <c r="Z68" s="38">
        <f t="shared" si="33"/>
        <v>0</v>
      </c>
      <c r="AA68" s="38">
        <f t="shared" si="33"/>
        <v>0</v>
      </c>
      <c r="AB68" s="38">
        <f>SUM(AB69:AB71)</f>
        <v>10.8542110758804</v>
      </c>
      <c r="AC68" s="38">
        <f>SUM(AC69:AC71)</f>
        <v>0</v>
      </c>
      <c r="AD68" s="38">
        <f>SUM(AD69:AD71)</f>
        <v>0</v>
      </c>
      <c r="AE68" s="38">
        <f>SUM(AE69:AE71)</f>
        <v>10.8542110758804</v>
      </c>
      <c r="AF68" s="38">
        <f>SUM(AF69:AF71)</f>
        <v>0</v>
      </c>
      <c r="AG68" s="38">
        <f>AB68</f>
        <v>10.8542110758804</v>
      </c>
      <c r="AH68" s="38">
        <f t="shared" si="33"/>
        <v>0</v>
      </c>
      <c r="AI68" s="38">
        <f t="shared" si="33"/>
        <v>0</v>
      </c>
      <c r="AJ68" s="38">
        <f t="shared" si="33"/>
        <v>6.9705310758804</v>
      </c>
      <c r="AK68" s="38">
        <f t="shared" si="33"/>
        <v>0</v>
      </c>
      <c r="AL68" s="38">
        <f>AL70</f>
        <v>0.76319999999999999</v>
      </c>
      <c r="AM68" s="38">
        <f t="shared" si="33"/>
        <v>0</v>
      </c>
      <c r="AN68" s="38">
        <f t="shared" si="33"/>
        <v>0</v>
      </c>
      <c r="AO68" s="38">
        <f>AO70</f>
        <v>0.76319999999999999</v>
      </c>
      <c r="AP68" s="38">
        <v>0</v>
      </c>
      <c r="AQ68" s="38">
        <f>AQ70</f>
        <v>0.76319999999999999</v>
      </c>
      <c r="AR68" s="38">
        <f t="shared" si="32"/>
        <v>0</v>
      </c>
      <c r="AS68" s="38">
        <f t="shared" si="32"/>
        <v>0</v>
      </c>
      <c r="AT68" s="38">
        <f>AT70</f>
        <v>0.76319999999999999</v>
      </c>
      <c r="AU68" s="38">
        <f t="shared" si="32"/>
        <v>0</v>
      </c>
      <c r="AV68" s="38">
        <f>AV69+AV71+AV70</f>
        <v>47.200800000000001</v>
      </c>
      <c r="AW68" s="38">
        <f t="shared" ref="AW68:BE68" si="34">AW69+AW71+AW70</f>
        <v>0</v>
      </c>
      <c r="AX68" s="38">
        <f t="shared" si="34"/>
        <v>0</v>
      </c>
      <c r="AY68" s="38">
        <f t="shared" si="34"/>
        <v>47.200800000000001</v>
      </c>
      <c r="AZ68" s="38">
        <f t="shared" si="34"/>
        <v>0</v>
      </c>
      <c r="BA68" s="38">
        <f t="shared" si="34"/>
        <v>47.200800000000001</v>
      </c>
      <c r="BB68" s="38">
        <f t="shared" si="34"/>
        <v>0</v>
      </c>
      <c r="BC68" s="38">
        <f t="shared" si="34"/>
        <v>0</v>
      </c>
      <c r="BD68" s="38">
        <f t="shared" si="34"/>
        <v>47.200800000000001</v>
      </c>
      <c r="BE68" s="38">
        <f t="shared" si="34"/>
        <v>0</v>
      </c>
      <c r="BF68" s="38">
        <f t="shared" si="33"/>
        <v>0</v>
      </c>
      <c r="BG68" s="38">
        <f t="shared" si="33"/>
        <v>0</v>
      </c>
      <c r="BH68" s="38">
        <f t="shared" si="33"/>
        <v>0</v>
      </c>
      <c r="BI68" s="38">
        <f t="shared" si="33"/>
        <v>0</v>
      </c>
      <c r="BJ68" s="43">
        <v>0</v>
      </c>
      <c r="BK68" s="38">
        <f t="shared" si="33"/>
        <v>0</v>
      </c>
      <c r="BL68" s="38">
        <f t="shared" si="33"/>
        <v>0</v>
      </c>
      <c r="BM68" s="38">
        <f t="shared" si="33"/>
        <v>0</v>
      </c>
      <c r="BN68" s="38">
        <f t="shared" si="33"/>
        <v>0</v>
      </c>
      <c r="BO68" s="38">
        <f t="shared" si="33"/>
        <v>0</v>
      </c>
      <c r="BP68" s="38" t="e">
        <f t="shared" si="33"/>
        <v>#VALUE!</v>
      </c>
      <c r="BQ68" s="38" t="e">
        <f t="shared" si="33"/>
        <v>#VALUE!</v>
      </c>
      <c r="BR68" s="38" t="e">
        <f t="shared" si="33"/>
        <v>#VALUE!</v>
      </c>
      <c r="BS68" s="38" t="e">
        <f t="shared" si="33"/>
        <v>#VALUE!</v>
      </c>
      <c r="BT68" s="38" t="e">
        <f t="shared" si="33"/>
        <v>#VALUE!</v>
      </c>
      <c r="BU68" s="38" t="e">
        <f>BU69+BU71</f>
        <v>#VALUE!</v>
      </c>
      <c r="BV68" s="38" t="e">
        <f>BV69+BV71</f>
        <v>#VALUE!</v>
      </c>
      <c r="BW68" s="38" t="e">
        <f>BW69+BW71</f>
        <v>#VALUE!</v>
      </c>
      <c r="BX68" s="38" t="e">
        <f>BX69+BX71</f>
        <v>#VALUE!</v>
      </c>
      <c r="BY68" s="38" t="e">
        <f>BY69+BY71</f>
        <v>#VALUE!</v>
      </c>
      <c r="BZ68" s="38">
        <f t="shared" ref="BZ68:CD110" si="35">BK68+BF68+AV68+AL68+AB68</f>
        <v>58.818211075880399</v>
      </c>
      <c r="CA68" s="38">
        <f t="shared" si="35"/>
        <v>0</v>
      </c>
      <c r="CB68" s="38">
        <f t="shared" si="35"/>
        <v>0</v>
      </c>
      <c r="CC68" s="38">
        <f t="shared" si="35"/>
        <v>58.818211075880399</v>
      </c>
      <c r="CD68" s="38">
        <f t="shared" si="35"/>
        <v>0</v>
      </c>
      <c r="CE68" s="34">
        <f t="shared" si="9"/>
        <v>58.818211075880399</v>
      </c>
      <c r="CF68" s="34">
        <f t="shared" si="9"/>
        <v>0</v>
      </c>
      <c r="CG68" s="34">
        <f t="shared" si="9"/>
        <v>0</v>
      </c>
      <c r="CH68" s="34">
        <f t="shared" si="9"/>
        <v>54.9345310758804</v>
      </c>
      <c r="CI68" s="34">
        <f t="shared" si="9"/>
        <v>0</v>
      </c>
      <c r="CJ68" s="35" t="s">
        <v>152</v>
      </c>
    </row>
    <row r="69" spans="1:88" s="18" customFormat="1" ht="60.75" customHeight="1" x14ac:dyDescent="0.25">
      <c r="A69" s="49" t="s">
        <v>171</v>
      </c>
      <c r="B69" s="39" t="s">
        <v>205</v>
      </c>
      <c r="C69" s="52" t="s">
        <v>257</v>
      </c>
      <c r="D69" s="35" t="s">
        <v>159</v>
      </c>
      <c r="E69" s="35">
        <v>2020</v>
      </c>
      <c r="F69" s="35">
        <v>2020</v>
      </c>
      <c r="G69" s="35">
        <v>2019</v>
      </c>
      <c r="H69" s="38">
        <v>7.5386117595208302E-2</v>
      </c>
      <c r="I69" s="38">
        <v>0.54601966540000002</v>
      </c>
      <c r="J69" s="45" t="s">
        <v>196</v>
      </c>
      <c r="K69" s="44">
        <f>0.38421075*1.18/10+(0.42035539)*0.323273049843987*1.18*1.065</f>
        <v>0.21610928979149574</v>
      </c>
      <c r="L69" s="44">
        <f>1.79080694/10+(2.04895126)*1.065</f>
        <v>2.3612137859</v>
      </c>
      <c r="M69" s="40">
        <v>42826</v>
      </c>
      <c r="N69" s="35" t="s">
        <v>152</v>
      </c>
      <c r="O69" s="29">
        <v>0</v>
      </c>
      <c r="P69" s="38" t="s">
        <v>152</v>
      </c>
      <c r="Q69" s="38" t="s">
        <v>152</v>
      </c>
      <c r="R69" s="38" t="s">
        <v>152</v>
      </c>
      <c r="S69" s="38" t="s">
        <v>152</v>
      </c>
      <c r="T69" s="38">
        <v>0.6086916175032</v>
      </c>
      <c r="U69" s="38">
        <f t="shared" si="5"/>
        <v>0.6086916175032</v>
      </c>
      <c r="V69" s="44">
        <v>0</v>
      </c>
      <c r="W69" s="38">
        <v>0</v>
      </c>
      <c r="X69" s="38">
        <v>0</v>
      </c>
      <c r="Y69" s="38">
        <v>0</v>
      </c>
      <c r="Z69" s="38">
        <v>0</v>
      </c>
      <c r="AA69" s="38">
        <v>0</v>
      </c>
      <c r="AB69" s="38">
        <f>AE69</f>
        <v>0.6086916175032</v>
      </c>
      <c r="AC69" s="38">
        <v>0</v>
      </c>
      <c r="AD69" s="38">
        <v>0</v>
      </c>
      <c r="AE69" s="38">
        <f>T69</f>
        <v>0.6086916175032</v>
      </c>
      <c r="AF69" s="38">
        <v>0</v>
      </c>
      <c r="AG69" s="38">
        <f>AJ69</f>
        <v>0.6086916175032</v>
      </c>
      <c r="AH69" s="38">
        <v>0</v>
      </c>
      <c r="AI69" s="38">
        <v>0</v>
      </c>
      <c r="AJ69" s="38">
        <f>AE69</f>
        <v>0.6086916175032</v>
      </c>
      <c r="AK69" s="38">
        <v>0</v>
      </c>
      <c r="AL69" s="38">
        <v>0</v>
      </c>
      <c r="AM69" s="38">
        <v>0</v>
      </c>
      <c r="AN69" s="38">
        <v>0</v>
      </c>
      <c r="AO69" s="38">
        <v>0</v>
      </c>
      <c r="AP69" s="38">
        <v>0</v>
      </c>
      <c r="AQ69" s="38">
        <f t="shared" si="32"/>
        <v>0</v>
      </c>
      <c r="AR69" s="38">
        <f t="shared" si="32"/>
        <v>0</v>
      </c>
      <c r="AS69" s="38">
        <f t="shared" si="32"/>
        <v>0</v>
      </c>
      <c r="AT69" s="38">
        <f t="shared" si="32"/>
        <v>0</v>
      </c>
      <c r="AU69" s="38">
        <f t="shared" si="32"/>
        <v>0</v>
      </c>
      <c r="AV69" s="38">
        <v>0</v>
      </c>
      <c r="AW69" s="38">
        <v>0</v>
      </c>
      <c r="AX69" s="38">
        <v>0</v>
      </c>
      <c r="AY69" s="38">
        <v>0</v>
      </c>
      <c r="AZ69" s="38">
        <v>0</v>
      </c>
      <c r="BA69" s="38">
        <f>AV69</f>
        <v>0</v>
      </c>
      <c r="BB69" s="38">
        <f t="shared" ref="BB69:BE71" si="36">AW69</f>
        <v>0</v>
      </c>
      <c r="BC69" s="38">
        <f t="shared" si="36"/>
        <v>0</v>
      </c>
      <c r="BD69" s="38">
        <f t="shared" si="36"/>
        <v>0</v>
      </c>
      <c r="BE69" s="38">
        <f t="shared" si="36"/>
        <v>0</v>
      </c>
      <c r="BF69" s="38">
        <v>0</v>
      </c>
      <c r="BG69" s="38">
        <v>0</v>
      </c>
      <c r="BH69" s="38">
        <v>0</v>
      </c>
      <c r="BI69" s="38">
        <v>0</v>
      </c>
      <c r="BJ69" s="38">
        <v>0</v>
      </c>
      <c r="BK69" s="38">
        <v>0</v>
      </c>
      <c r="BL69" s="38">
        <v>0</v>
      </c>
      <c r="BM69" s="38">
        <v>0</v>
      </c>
      <c r="BN69" s="38">
        <v>0</v>
      </c>
      <c r="BO69" s="38">
        <v>0</v>
      </c>
      <c r="BP69" s="35" t="s">
        <v>152</v>
      </c>
      <c r="BQ69" s="35" t="s">
        <v>152</v>
      </c>
      <c r="BR69" s="35" t="s">
        <v>152</v>
      </c>
      <c r="BS69" s="35" t="s">
        <v>152</v>
      </c>
      <c r="BT69" s="35" t="s">
        <v>152</v>
      </c>
      <c r="BU69" s="35" t="s">
        <v>152</v>
      </c>
      <c r="BV69" s="35" t="s">
        <v>152</v>
      </c>
      <c r="BW69" s="35" t="s">
        <v>152</v>
      </c>
      <c r="BX69" s="35" t="s">
        <v>152</v>
      </c>
      <c r="BY69" s="35" t="s">
        <v>152</v>
      </c>
      <c r="BZ69" s="38">
        <f t="shared" si="35"/>
        <v>0.6086916175032</v>
      </c>
      <c r="CA69" s="38">
        <f t="shared" si="35"/>
        <v>0</v>
      </c>
      <c r="CB69" s="38">
        <f t="shared" si="35"/>
        <v>0</v>
      </c>
      <c r="CC69" s="38">
        <f t="shared" si="35"/>
        <v>0.6086916175032</v>
      </c>
      <c r="CD69" s="38">
        <f t="shared" si="35"/>
        <v>0</v>
      </c>
      <c r="CE69" s="34">
        <f t="shared" si="9"/>
        <v>0.6086916175032</v>
      </c>
      <c r="CF69" s="34">
        <f t="shared" si="9"/>
        <v>0</v>
      </c>
      <c r="CG69" s="34">
        <f t="shared" si="9"/>
        <v>0</v>
      </c>
      <c r="CH69" s="34">
        <f t="shared" si="9"/>
        <v>0.6086916175032</v>
      </c>
      <c r="CI69" s="34">
        <f t="shared" si="9"/>
        <v>0</v>
      </c>
      <c r="CJ69" s="42" t="s">
        <v>174</v>
      </c>
    </row>
    <row r="70" spans="1:88" s="18" customFormat="1" ht="60.75" customHeight="1" x14ac:dyDescent="0.25">
      <c r="A70" s="49" t="s">
        <v>172</v>
      </c>
      <c r="B70" s="39" t="s">
        <v>281</v>
      </c>
      <c r="C70" s="52" t="s">
        <v>258</v>
      </c>
      <c r="D70" s="35" t="s">
        <v>159</v>
      </c>
      <c r="E70" s="35">
        <v>2020</v>
      </c>
      <c r="F70" s="35">
        <v>2020</v>
      </c>
      <c r="G70" s="35"/>
      <c r="H70" s="38">
        <v>0.97127937336814596</v>
      </c>
      <c r="I70" s="38">
        <v>3.88368</v>
      </c>
      <c r="J70" s="45" t="s">
        <v>196</v>
      </c>
      <c r="K70" s="44">
        <f>H70</f>
        <v>0.97127937336814596</v>
      </c>
      <c r="L70" s="44">
        <f>I70</f>
        <v>3.88368</v>
      </c>
      <c r="M70" s="40" t="str">
        <f>J70</f>
        <v>декабрь 2018 г.</v>
      </c>
      <c r="N70" s="35" t="s">
        <v>152</v>
      </c>
      <c r="O70" s="29">
        <v>0</v>
      </c>
      <c r="P70" s="38" t="s">
        <v>152</v>
      </c>
      <c r="Q70" s="38" t="s">
        <v>152</v>
      </c>
      <c r="R70" s="38"/>
      <c r="S70" s="38"/>
      <c r="T70" s="38">
        <f>I70</f>
        <v>3.88368</v>
      </c>
      <c r="U70" s="38">
        <f t="shared" si="5"/>
        <v>3.88368</v>
      </c>
      <c r="V70" s="44">
        <v>0</v>
      </c>
      <c r="W70" s="38">
        <v>0</v>
      </c>
      <c r="X70" s="38">
        <v>0</v>
      </c>
      <c r="Y70" s="38">
        <v>0</v>
      </c>
      <c r="Z70" s="38">
        <v>0</v>
      </c>
      <c r="AA70" s="38">
        <v>0</v>
      </c>
      <c r="AB70" s="38">
        <f>AE70</f>
        <v>3.88368</v>
      </c>
      <c r="AC70" s="38">
        <v>0</v>
      </c>
      <c r="AD70" s="38">
        <v>0</v>
      </c>
      <c r="AE70" s="38">
        <f>I70</f>
        <v>3.88368</v>
      </c>
      <c r="AF70" s="38">
        <v>0</v>
      </c>
      <c r="AG70" s="38">
        <f>AJ70</f>
        <v>3.88368</v>
      </c>
      <c r="AH70" s="38">
        <v>0</v>
      </c>
      <c r="AI70" s="38">
        <v>0</v>
      </c>
      <c r="AJ70" s="38">
        <f>AE70</f>
        <v>3.88368</v>
      </c>
      <c r="AK70" s="38">
        <v>0</v>
      </c>
      <c r="AL70" s="38">
        <f>AO70</f>
        <v>0.76319999999999999</v>
      </c>
      <c r="AM70" s="38">
        <v>0</v>
      </c>
      <c r="AN70" s="38">
        <v>0</v>
      </c>
      <c r="AO70" s="38">
        <f>AT70</f>
        <v>0.76319999999999999</v>
      </c>
      <c r="AP70" s="38">
        <v>0</v>
      </c>
      <c r="AQ70" s="38">
        <f>AT70</f>
        <v>0.76319999999999999</v>
      </c>
      <c r="AR70" s="38">
        <f t="shared" si="32"/>
        <v>0</v>
      </c>
      <c r="AS70" s="38">
        <v>0</v>
      </c>
      <c r="AT70" s="38">
        <v>0.76319999999999999</v>
      </c>
      <c r="AU70" s="38">
        <v>0</v>
      </c>
      <c r="AV70" s="38">
        <f>AY70</f>
        <v>47.200800000000001</v>
      </c>
      <c r="AW70" s="38">
        <v>0</v>
      </c>
      <c r="AX70" s="38">
        <v>0</v>
      </c>
      <c r="AY70" s="38">
        <v>47.200800000000001</v>
      </c>
      <c r="AZ70" s="38">
        <v>0</v>
      </c>
      <c r="BA70" s="38">
        <f>AV70</f>
        <v>47.200800000000001</v>
      </c>
      <c r="BB70" s="38">
        <f t="shared" si="36"/>
        <v>0</v>
      </c>
      <c r="BC70" s="38">
        <f t="shared" si="36"/>
        <v>0</v>
      </c>
      <c r="BD70" s="38">
        <f t="shared" si="36"/>
        <v>47.200800000000001</v>
      </c>
      <c r="BE70" s="38">
        <f t="shared" si="36"/>
        <v>0</v>
      </c>
      <c r="BF70" s="38">
        <v>0</v>
      </c>
      <c r="BG70" s="38">
        <v>0</v>
      </c>
      <c r="BH70" s="38">
        <v>0</v>
      </c>
      <c r="BI70" s="38">
        <v>0</v>
      </c>
      <c r="BJ70" s="38">
        <v>0</v>
      </c>
      <c r="BK70" s="38">
        <v>0</v>
      </c>
      <c r="BL70" s="38">
        <v>0</v>
      </c>
      <c r="BM70" s="38">
        <v>0</v>
      </c>
      <c r="BN70" s="38">
        <v>0</v>
      </c>
      <c r="BO70" s="38">
        <v>0</v>
      </c>
      <c r="BP70" s="38">
        <v>0</v>
      </c>
      <c r="BQ70" s="38">
        <v>0</v>
      </c>
      <c r="BR70" s="38">
        <v>0</v>
      </c>
      <c r="BS70" s="38">
        <v>0</v>
      </c>
      <c r="BT70" s="38">
        <v>0</v>
      </c>
      <c r="BU70" s="38">
        <v>0</v>
      </c>
      <c r="BV70" s="38">
        <v>0</v>
      </c>
      <c r="BW70" s="38">
        <v>0</v>
      </c>
      <c r="BX70" s="38">
        <v>0</v>
      </c>
      <c r="BY70" s="38">
        <v>0</v>
      </c>
      <c r="BZ70" s="38">
        <f t="shared" si="35"/>
        <v>51.847679999999997</v>
      </c>
      <c r="CA70" s="38">
        <f t="shared" si="35"/>
        <v>0</v>
      </c>
      <c r="CB70" s="38">
        <f t="shared" si="35"/>
        <v>0</v>
      </c>
      <c r="CC70" s="38">
        <v>51.847680000000004</v>
      </c>
      <c r="CD70" s="38">
        <f t="shared" si="35"/>
        <v>0</v>
      </c>
      <c r="CE70" s="34">
        <f t="shared" si="9"/>
        <v>51.847680000000004</v>
      </c>
      <c r="CF70" s="34">
        <f t="shared" si="9"/>
        <v>0</v>
      </c>
      <c r="CG70" s="34">
        <f t="shared" si="9"/>
        <v>0</v>
      </c>
      <c r="CH70" s="34">
        <v>51.847680000000004</v>
      </c>
      <c r="CI70" s="34">
        <f t="shared" si="9"/>
        <v>0</v>
      </c>
      <c r="CJ70" s="42" t="s">
        <v>174</v>
      </c>
    </row>
    <row r="71" spans="1:88" s="18" customFormat="1" ht="70.5" customHeight="1" x14ac:dyDescent="0.25">
      <c r="A71" s="49" t="s">
        <v>280</v>
      </c>
      <c r="B71" s="39" t="s">
        <v>206</v>
      </c>
      <c r="C71" s="52" t="s">
        <v>282</v>
      </c>
      <c r="D71" s="35" t="s">
        <v>159</v>
      </c>
      <c r="E71" s="35">
        <v>2019</v>
      </c>
      <c r="F71" s="35">
        <v>2020</v>
      </c>
      <c r="G71" s="35">
        <v>2019</v>
      </c>
      <c r="H71" s="38">
        <v>0.62222585064895797</v>
      </c>
      <c r="I71" s="38">
        <v>6.7005802583772001</v>
      </c>
      <c r="J71" s="45" t="s">
        <v>243</v>
      </c>
      <c r="K71" s="44">
        <f>0.38421075*1.18/10+(0.22246211)*0.323273049843987*1.18*1.065</f>
        <v>0.1357137117000243</v>
      </c>
      <c r="L71" s="44">
        <f>1.79080694/10+(1.07991608)*1.065</f>
        <v>1.3291913192</v>
      </c>
      <c r="M71" s="40">
        <v>42826</v>
      </c>
      <c r="N71" s="35" t="s">
        <v>152</v>
      </c>
      <c r="O71" s="29">
        <v>0</v>
      </c>
      <c r="P71" s="38" t="s">
        <v>152</v>
      </c>
      <c r="Q71" s="38" t="s">
        <v>152</v>
      </c>
      <c r="R71" s="38" t="s">
        <v>152</v>
      </c>
      <c r="S71" s="38" t="s">
        <v>152</v>
      </c>
      <c r="T71" s="38">
        <v>4.9226449613039999E-2</v>
      </c>
      <c r="U71" s="38">
        <f t="shared" si="5"/>
        <v>4.9226449613039999E-2</v>
      </c>
      <c r="V71" s="44">
        <v>0</v>
      </c>
      <c r="W71" s="38">
        <v>0</v>
      </c>
      <c r="X71" s="38">
        <v>0.33874080000000001</v>
      </c>
      <c r="Y71" s="38">
        <v>0</v>
      </c>
      <c r="Z71" s="38">
        <v>0</v>
      </c>
      <c r="AA71" s="38">
        <v>0</v>
      </c>
      <c r="AB71" s="38">
        <f>AE71</f>
        <v>6.3618394583772</v>
      </c>
      <c r="AC71" s="38">
        <v>0</v>
      </c>
      <c r="AD71" s="38">
        <v>0</v>
      </c>
      <c r="AE71" s="38">
        <f>I71-X71</f>
        <v>6.3618394583772</v>
      </c>
      <c r="AF71" s="38">
        <v>0</v>
      </c>
      <c r="AG71" s="38">
        <f>AJ71</f>
        <v>6.3618394583772</v>
      </c>
      <c r="AH71" s="38">
        <v>0</v>
      </c>
      <c r="AI71" s="38">
        <v>0</v>
      </c>
      <c r="AJ71" s="38">
        <f>AE71</f>
        <v>6.3618394583772</v>
      </c>
      <c r="AK71" s="38">
        <v>0</v>
      </c>
      <c r="AL71" s="38">
        <v>0</v>
      </c>
      <c r="AM71" s="38">
        <v>0</v>
      </c>
      <c r="AN71" s="38">
        <v>0</v>
      </c>
      <c r="AO71" s="38">
        <v>0</v>
      </c>
      <c r="AP71" s="38">
        <v>0</v>
      </c>
      <c r="AQ71" s="38">
        <v>0</v>
      </c>
      <c r="AR71" s="38">
        <v>0</v>
      </c>
      <c r="AS71" s="38">
        <v>0</v>
      </c>
      <c r="AT71" s="38">
        <f t="shared" si="32"/>
        <v>0</v>
      </c>
      <c r="AU71" s="38">
        <v>0</v>
      </c>
      <c r="AV71" s="38">
        <v>0</v>
      </c>
      <c r="AW71" s="38">
        <v>0</v>
      </c>
      <c r="AX71" s="38">
        <v>0</v>
      </c>
      <c r="AY71" s="38">
        <v>0</v>
      </c>
      <c r="AZ71" s="38">
        <v>0</v>
      </c>
      <c r="BA71" s="38">
        <f>AV71</f>
        <v>0</v>
      </c>
      <c r="BB71" s="38">
        <f t="shared" si="36"/>
        <v>0</v>
      </c>
      <c r="BC71" s="38">
        <f t="shared" si="36"/>
        <v>0</v>
      </c>
      <c r="BD71" s="38">
        <f t="shared" si="36"/>
        <v>0</v>
      </c>
      <c r="BE71" s="38">
        <f t="shared" si="36"/>
        <v>0</v>
      </c>
      <c r="BF71" s="38">
        <v>0</v>
      </c>
      <c r="BG71" s="38">
        <v>0</v>
      </c>
      <c r="BH71" s="38">
        <v>0</v>
      </c>
      <c r="BI71" s="38">
        <v>0</v>
      </c>
      <c r="BJ71" s="38">
        <v>0</v>
      </c>
      <c r="BK71" s="38">
        <v>0</v>
      </c>
      <c r="BL71" s="38">
        <v>0</v>
      </c>
      <c r="BM71" s="38">
        <v>0</v>
      </c>
      <c r="BN71" s="38">
        <v>0</v>
      </c>
      <c r="BO71" s="38">
        <v>0</v>
      </c>
      <c r="BP71" s="35" t="s">
        <v>152</v>
      </c>
      <c r="BQ71" s="35" t="s">
        <v>152</v>
      </c>
      <c r="BR71" s="35" t="s">
        <v>152</v>
      </c>
      <c r="BS71" s="35" t="s">
        <v>152</v>
      </c>
      <c r="BT71" s="35" t="s">
        <v>152</v>
      </c>
      <c r="BU71" s="35" t="s">
        <v>152</v>
      </c>
      <c r="BV71" s="35" t="s">
        <v>152</v>
      </c>
      <c r="BW71" s="35" t="s">
        <v>152</v>
      </c>
      <c r="BX71" s="35" t="s">
        <v>152</v>
      </c>
      <c r="BY71" s="35" t="s">
        <v>152</v>
      </c>
      <c r="BZ71" s="38">
        <f t="shared" si="35"/>
        <v>6.3618394583772</v>
      </c>
      <c r="CA71" s="38">
        <f t="shared" si="35"/>
        <v>0</v>
      </c>
      <c r="CB71" s="38">
        <f t="shared" si="35"/>
        <v>0</v>
      </c>
      <c r="CC71" s="38">
        <f t="shared" si="35"/>
        <v>6.3618394583772</v>
      </c>
      <c r="CD71" s="38">
        <f t="shared" si="35"/>
        <v>0</v>
      </c>
      <c r="CE71" s="34">
        <f t="shared" si="9"/>
        <v>6.3618394583772</v>
      </c>
      <c r="CF71" s="34">
        <f t="shared" si="9"/>
        <v>0</v>
      </c>
      <c r="CG71" s="34">
        <f t="shared" si="9"/>
        <v>0</v>
      </c>
      <c r="CH71" s="34">
        <f t="shared" si="9"/>
        <v>6.3618394583772</v>
      </c>
      <c r="CI71" s="34">
        <f t="shared" si="9"/>
        <v>0</v>
      </c>
      <c r="CJ71" s="42" t="s">
        <v>174</v>
      </c>
    </row>
    <row r="72" spans="1:88" s="18" customFormat="1" ht="47.25" x14ac:dyDescent="0.25">
      <c r="A72" s="36" t="s">
        <v>110</v>
      </c>
      <c r="B72" s="37" t="s">
        <v>111</v>
      </c>
      <c r="C72" s="35" t="s">
        <v>152</v>
      </c>
      <c r="D72" s="35" t="s">
        <v>152</v>
      </c>
      <c r="E72" s="35" t="s">
        <v>152</v>
      </c>
      <c r="F72" s="35" t="s">
        <v>152</v>
      </c>
      <c r="G72" s="35" t="s">
        <v>152</v>
      </c>
      <c r="H72" s="38">
        <f>H73</f>
        <v>4.6867593237641474</v>
      </c>
      <c r="I72" s="38">
        <f t="shared" ref="I72:BY72" si="37">I73</f>
        <v>29.742921369767998</v>
      </c>
      <c r="J72" s="38">
        <f t="shared" si="37"/>
        <v>0</v>
      </c>
      <c r="K72" s="38">
        <f t="shared" si="37"/>
        <v>4.6867593237641474</v>
      </c>
      <c r="L72" s="38">
        <f t="shared" si="37"/>
        <v>29.742921369767998</v>
      </c>
      <c r="M72" s="38">
        <f t="shared" si="37"/>
        <v>0</v>
      </c>
      <c r="N72" s="38">
        <f t="shared" si="37"/>
        <v>0</v>
      </c>
      <c r="O72" s="38">
        <f t="shared" si="37"/>
        <v>0</v>
      </c>
      <c r="P72" s="38">
        <f t="shared" si="37"/>
        <v>38.884379289000002</v>
      </c>
      <c r="Q72" s="38">
        <f t="shared" si="37"/>
        <v>46.368673947691569</v>
      </c>
      <c r="R72" s="38">
        <f t="shared" si="37"/>
        <v>0</v>
      </c>
      <c r="S72" s="38">
        <f t="shared" si="37"/>
        <v>0</v>
      </c>
      <c r="T72" s="38">
        <f t="shared" si="37"/>
        <v>35.016142918473811</v>
      </c>
      <c r="U72" s="38">
        <f t="shared" si="5"/>
        <v>35.016142918473811</v>
      </c>
      <c r="V72" s="38">
        <f t="shared" si="37"/>
        <v>0</v>
      </c>
      <c r="W72" s="38">
        <f t="shared" si="37"/>
        <v>0</v>
      </c>
      <c r="X72" s="38">
        <f t="shared" si="37"/>
        <v>0</v>
      </c>
      <c r="Y72" s="38">
        <f t="shared" si="37"/>
        <v>0</v>
      </c>
      <c r="Z72" s="38">
        <f t="shared" si="37"/>
        <v>0</v>
      </c>
      <c r="AA72" s="38">
        <f t="shared" si="37"/>
        <v>0</v>
      </c>
      <c r="AB72" s="38">
        <f t="shared" si="37"/>
        <v>23.106604201131528</v>
      </c>
      <c r="AC72" s="38">
        <f t="shared" si="37"/>
        <v>0</v>
      </c>
      <c r="AD72" s="38">
        <f t="shared" si="37"/>
        <v>0</v>
      </c>
      <c r="AE72" s="38">
        <f t="shared" si="37"/>
        <v>19.58928795145891</v>
      </c>
      <c r="AF72" s="38">
        <f t="shared" si="37"/>
        <v>3.51731624967262</v>
      </c>
      <c r="AG72" s="38">
        <f t="shared" si="37"/>
        <v>23.106604201131528</v>
      </c>
      <c r="AH72" s="38">
        <f t="shared" si="37"/>
        <v>0</v>
      </c>
      <c r="AI72" s="38">
        <f t="shared" si="37"/>
        <v>0</v>
      </c>
      <c r="AJ72" s="38">
        <f t="shared" si="37"/>
        <v>19.58928795145891</v>
      </c>
      <c r="AK72" s="38">
        <f t="shared" si="37"/>
        <v>3.51731624967262</v>
      </c>
      <c r="AL72" s="38">
        <f t="shared" si="37"/>
        <v>0</v>
      </c>
      <c r="AM72" s="38">
        <f t="shared" si="37"/>
        <v>0</v>
      </c>
      <c r="AN72" s="38">
        <f t="shared" si="37"/>
        <v>0</v>
      </c>
      <c r="AO72" s="38">
        <f t="shared" si="37"/>
        <v>0</v>
      </c>
      <c r="AP72" s="38">
        <f t="shared" si="37"/>
        <v>0</v>
      </c>
      <c r="AQ72" s="38">
        <v>0</v>
      </c>
      <c r="AR72" s="38">
        <v>0</v>
      </c>
      <c r="AS72" s="38">
        <v>0</v>
      </c>
      <c r="AT72" s="38">
        <f t="shared" si="32"/>
        <v>0</v>
      </c>
      <c r="AU72" s="38">
        <v>0</v>
      </c>
      <c r="AV72" s="38">
        <f t="shared" si="37"/>
        <v>0</v>
      </c>
      <c r="AW72" s="38">
        <f t="shared" si="37"/>
        <v>0</v>
      </c>
      <c r="AX72" s="38">
        <f t="shared" si="37"/>
        <v>0</v>
      </c>
      <c r="AY72" s="38">
        <f t="shared" si="37"/>
        <v>0</v>
      </c>
      <c r="AZ72" s="38">
        <f t="shared" si="37"/>
        <v>0</v>
      </c>
      <c r="BA72" s="38">
        <f t="shared" si="37"/>
        <v>0</v>
      </c>
      <c r="BB72" s="38">
        <f t="shared" si="37"/>
        <v>0</v>
      </c>
      <c r="BC72" s="38">
        <f t="shared" si="37"/>
        <v>0</v>
      </c>
      <c r="BD72" s="38">
        <f t="shared" si="37"/>
        <v>0</v>
      </c>
      <c r="BE72" s="38">
        <f t="shared" si="37"/>
        <v>0</v>
      </c>
      <c r="BF72" s="38">
        <f t="shared" si="37"/>
        <v>11.909538717342279</v>
      </c>
      <c r="BG72" s="38">
        <f t="shared" si="37"/>
        <v>0</v>
      </c>
      <c r="BH72" s="38">
        <f t="shared" si="37"/>
        <v>0</v>
      </c>
      <c r="BI72" s="38">
        <f t="shared" si="37"/>
        <v>11.909538717342279</v>
      </c>
      <c r="BJ72" s="38">
        <f t="shared" si="37"/>
        <v>0</v>
      </c>
      <c r="BK72" s="38">
        <f t="shared" si="37"/>
        <v>0</v>
      </c>
      <c r="BL72" s="38">
        <f t="shared" si="37"/>
        <v>0</v>
      </c>
      <c r="BM72" s="38">
        <f t="shared" si="37"/>
        <v>0</v>
      </c>
      <c r="BN72" s="38">
        <f t="shared" si="37"/>
        <v>0</v>
      </c>
      <c r="BO72" s="38">
        <f t="shared" si="37"/>
        <v>0</v>
      </c>
      <c r="BP72" s="38" t="str">
        <f t="shared" si="37"/>
        <v>нд</v>
      </c>
      <c r="BQ72" s="38" t="str">
        <f t="shared" si="37"/>
        <v>нд</v>
      </c>
      <c r="BR72" s="38" t="str">
        <f t="shared" si="37"/>
        <v>нд</v>
      </c>
      <c r="BS72" s="38" t="str">
        <f t="shared" si="37"/>
        <v>нд</v>
      </c>
      <c r="BT72" s="38" t="str">
        <f t="shared" si="37"/>
        <v>нд</v>
      </c>
      <c r="BU72" s="38" t="str">
        <f t="shared" si="37"/>
        <v>нд</v>
      </c>
      <c r="BV72" s="38" t="str">
        <f t="shared" si="37"/>
        <v>нд</v>
      </c>
      <c r="BW72" s="38" t="str">
        <f t="shared" si="37"/>
        <v>нд</v>
      </c>
      <c r="BX72" s="38" t="str">
        <f t="shared" si="37"/>
        <v>нд</v>
      </c>
      <c r="BY72" s="38" t="str">
        <f t="shared" si="37"/>
        <v>нд</v>
      </c>
      <c r="BZ72" s="38">
        <f t="shared" si="35"/>
        <v>35.016142918473804</v>
      </c>
      <c r="CA72" s="38">
        <f t="shared" si="35"/>
        <v>0</v>
      </c>
      <c r="CB72" s="38">
        <f t="shared" si="35"/>
        <v>0</v>
      </c>
      <c r="CC72" s="38">
        <f t="shared" si="35"/>
        <v>31.49882666880119</v>
      </c>
      <c r="CD72" s="38">
        <f t="shared" si="35"/>
        <v>3.51731624967262</v>
      </c>
      <c r="CE72" s="34">
        <f t="shared" si="9"/>
        <v>35.016142918473804</v>
      </c>
      <c r="CF72" s="34">
        <f t="shared" si="9"/>
        <v>0</v>
      </c>
      <c r="CG72" s="34">
        <f t="shared" si="9"/>
        <v>0</v>
      </c>
      <c r="CH72" s="34">
        <f t="shared" si="9"/>
        <v>31.49882666880119</v>
      </c>
      <c r="CI72" s="34">
        <f t="shared" si="9"/>
        <v>3.51731624967262</v>
      </c>
      <c r="CJ72" s="35" t="s">
        <v>152</v>
      </c>
    </row>
    <row r="73" spans="1:88" s="18" customFormat="1" ht="31.5" x14ac:dyDescent="0.25">
      <c r="A73" s="36" t="s">
        <v>112</v>
      </c>
      <c r="B73" s="37" t="s">
        <v>113</v>
      </c>
      <c r="C73" s="35" t="s">
        <v>152</v>
      </c>
      <c r="D73" s="35" t="s">
        <v>152</v>
      </c>
      <c r="E73" s="35" t="s">
        <v>152</v>
      </c>
      <c r="F73" s="35" t="s">
        <v>152</v>
      </c>
      <c r="G73" s="35" t="s">
        <v>152</v>
      </c>
      <c r="H73" s="38">
        <f>SUM(H74:H78)</f>
        <v>4.6867593237641474</v>
      </c>
      <c r="I73" s="38">
        <f t="shared" ref="I73:BO73" si="38">SUM(I74:I78)</f>
        <v>29.742921369767998</v>
      </c>
      <c r="J73" s="38">
        <f t="shared" si="38"/>
        <v>0</v>
      </c>
      <c r="K73" s="38">
        <f t="shared" si="38"/>
        <v>4.6867593237641474</v>
      </c>
      <c r="L73" s="38">
        <f t="shared" si="38"/>
        <v>29.742921369767998</v>
      </c>
      <c r="M73" s="38">
        <f t="shared" si="38"/>
        <v>0</v>
      </c>
      <c r="N73" s="38">
        <f t="shared" si="38"/>
        <v>0</v>
      </c>
      <c r="O73" s="38">
        <f t="shared" si="38"/>
        <v>0</v>
      </c>
      <c r="P73" s="38">
        <f t="shared" si="38"/>
        <v>38.884379289000002</v>
      </c>
      <c r="Q73" s="38">
        <f t="shared" si="38"/>
        <v>46.368673947691569</v>
      </c>
      <c r="R73" s="38">
        <f t="shared" si="38"/>
        <v>0</v>
      </c>
      <c r="S73" s="38">
        <f t="shared" si="38"/>
        <v>0</v>
      </c>
      <c r="T73" s="38">
        <f t="shared" si="38"/>
        <v>35.016142918473811</v>
      </c>
      <c r="U73" s="38">
        <f t="shared" si="5"/>
        <v>35.016142918473811</v>
      </c>
      <c r="V73" s="38">
        <f t="shared" si="38"/>
        <v>0</v>
      </c>
      <c r="W73" s="38">
        <f t="shared" si="38"/>
        <v>0</v>
      </c>
      <c r="X73" s="38">
        <f t="shared" si="38"/>
        <v>0</v>
      </c>
      <c r="Y73" s="38">
        <f t="shared" si="38"/>
        <v>0</v>
      </c>
      <c r="Z73" s="38">
        <f t="shared" si="38"/>
        <v>0</v>
      </c>
      <c r="AA73" s="38">
        <f t="shared" si="38"/>
        <v>0</v>
      </c>
      <c r="AB73" s="38">
        <f t="shared" si="38"/>
        <v>23.106604201131528</v>
      </c>
      <c r="AC73" s="38">
        <f t="shared" si="38"/>
        <v>0</v>
      </c>
      <c r="AD73" s="38">
        <f t="shared" si="38"/>
        <v>0</v>
      </c>
      <c r="AE73" s="38">
        <f t="shared" si="38"/>
        <v>19.58928795145891</v>
      </c>
      <c r="AF73" s="38">
        <f t="shared" si="38"/>
        <v>3.51731624967262</v>
      </c>
      <c r="AG73" s="38">
        <f t="shared" si="38"/>
        <v>23.106604201131528</v>
      </c>
      <c r="AH73" s="38">
        <f t="shared" si="38"/>
        <v>0</v>
      </c>
      <c r="AI73" s="38">
        <f t="shared" si="38"/>
        <v>0</v>
      </c>
      <c r="AJ73" s="38">
        <f t="shared" si="38"/>
        <v>19.58928795145891</v>
      </c>
      <c r="AK73" s="38">
        <f t="shared" si="38"/>
        <v>3.51731624967262</v>
      </c>
      <c r="AL73" s="38">
        <f t="shared" si="38"/>
        <v>0</v>
      </c>
      <c r="AM73" s="38">
        <f t="shared" si="38"/>
        <v>0</v>
      </c>
      <c r="AN73" s="38">
        <f t="shared" si="38"/>
        <v>0</v>
      </c>
      <c r="AO73" s="38">
        <f t="shared" si="38"/>
        <v>0</v>
      </c>
      <c r="AP73" s="38">
        <f t="shared" si="38"/>
        <v>0</v>
      </c>
      <c r="AQ73" s="38">
        <f>AL73</f>
        <v>0</v>
      </c>
      <c r="AR73" s="38">
        <f>AM73</f>
        <v>0</v>
      </c>
      <c r="AS73" s="38">
        <f>AN73</f>
        <v>0</v>
      </c>
      <c r="AT73" s="38">
        <f t="shared" si="32"/>
        <v>0</v>
      </c>
      <c r="AU73" s="38">
        <f>AP73</f>
        <v>0</v>
      </c>
      <c r="AV73" s="38">
        <f t="shared" si="38"/>
        <v>0</v>
      </c>
      <c r="AW73" s="38">
        <f t="shared" si="38"/>
        <v>0</v>
      </c>
      <c r="AX73" s="38">
        <f t="shared" si="38"/>
        <v>0</v>
      </c>
      <c r="AY73" s="38">
        <f t="shared" si="38"/>
        <v>0</v>
      </c>
      <c r="AZ73" s="38">
        <f t="shared" si="38"/>
        <v>0</v>
      </c>
      <c r="BA73" s="38">
        <f t="shared" si="38"/>
        <v>0</v>
      </c>
      <c r="BB73" s="38">
        <f t="shared" si="38"/>
        <v>0</v>
      </c>
      <c r="BC73" s="38">
        <f t="shared" si="38"/>
        <v>0</v>
      </c>
      <c r="BD73" s="38">
        <f t="shared" si="38"/>
        <v>0</v>
      </c>
      <c r="BE73" s="38">
        <f t="shared" si="38"/>
        <v>0</v>
      </c>
      <c r="BF73" s="38">
        <f t="shared" si="38"/>
        <v>11.909538717342279</v>
      </c>
      <c r="BG73" s="38">
        <f t="shared" si="38"/>
        <v>0</v>
      </c>
      <c r="BH73" s="38">
        <f t="shared" si="38"/>
        <v>0</v>
      </c>
      <c r="BI73" s="38">
        <f t="shared" si="38"/>
        <v>11.909538717342279</v>
      </c>
      <c r="BJ73" s="38">
        <f t="shared" si="38"/>
        <v>0</v>
      </c>
      <c r="BK73" s="38">
        <f t="shared" si="38"/>
        <v>0</v>
      </c>
      <c r="BL73" s="38">
        <f t="shared" si="38"/>
        <v>0</v>
      </c>
      <c r="BM73" s="38">
        <f t="shared" si="38"/>
        <v>0</v>
      </c>
      <c r="BN73" s="38">
        <f t="shared" si="38"/>
        <v>0</v>
      </c>
      <c r="BO73" s="38">
        <f t="shared" si="38"/>
        <v>0</v>
      </c>
      <c r="BP73" s="35" t="s">
        <v>152</v>
      </c>
      <c r="BQ73" s="35" t="s">
        <v>152</v>
      </c>
      <c r="BR73" s="35" t="s">
        <v>152</v>
      </c>
      <c r="BS73" s="35" t="s">
        <v>152</v>
      </c>
      <c r="BT73" s="35" t="s">
        <v>152</v>
      </c>
      <c r="BU73" s="35" t="s">
        <v>152</v>
      </c>
      <c r="BV73" s="35" t="s">
        <v>152</v>
      </c>
      <c r="BW73" s="35" t="s">
        <v>152</v>
      </c>
      <c r="BX73" s="35" t="s">
        <v>152</v>
      </c>
      <c r="BY73" s="35" t="s">
        <v>152</v>
      </c>
      <c r="BZ73" s="38">
        <f t="shared" si="35"/>
        <v>35.016142918473804</v>
      </c>
      <c r="CA73" s="38">
        <f t="shared" si="35"/>
        <v>0</v>
      </c>
      <c r="CB73" s="38">
        <f t="shared" si="35"/>
        <v>0</v>
      </c>
      <c r="CC73" s="38">
        <f t="shared" si="35"/>
        <v>31.49882666880119</v>
      </c>
      <c r="CD73" s="38">
        <f t="shared" si="35"/>
        <v>3.51731624967262</v>
      </c>
      <c r="CE73" s="34">
        <f t="shared" si="9"/>
        <v>35.016142918473804</v>
      </c>
      <c r="CF73" s="34">
        <f t="shared" si="9"/>
        <v>0</v>
      </c>
      <c r="CG73" s="34">
        <f t="shared" si="9"/>
        <v>0</v>
      </c>
      <c r="CH73" s="34">
        <f t="shared" si="9"/>
        <v>31.49882666880119</v>
      </c>
      <c r="CI73" s="34">
        <f t="shared" si="9"/>
        <v>3.51731624967262</v>
      </c>
      <c r="CJ73" s="35" t="s">
        <v>152</v>
      </c>
    </row>
    <row r="74" spans="1:88" s="18" customFormat="1" ht="94.5" x14ac:dyDescent="0.25">
      <c r="A74" s="49" t="s">
        <v>207</v>
      </c>
      <c r="B74" s="39" t="s">
        <v>208</v>
      </c>
      <c r="C74" s="53" t="s">
        <v>259</v>
      </c>
      <c r="D74" s="35" t="s">
        <v>159</v>
      </c>
      <c r="E74" s="35">
        <v>2020</v>
      </c>
      <c r="F74" s="35">
        <v>2020</v>
      </c>
      <c r="G74" s="35"/>
      <c r="H74" s="38">
        <v>1.2026455025060301</v>
      </c>
      <c r="I74" s="38">
        <v>8.3070989672789999</v>
      </c>
      <c r="J74" s="45" t="s">
        <v>196</v>
      </c>
      <c r="K74" s="38">
        <v>1.2026455025060301</v>
      </c>
      <c r="L74" s="38">
        <v>8.3070989672789999</v>
      </c>
      <c r="M74" s="45" t="s">
        <v>196</v>
      </c>
      <c r="N74" s="35" t="s">
        <v>152</v>
      </c>
      <c r="O74" s="29">
        <v>0</v>
      </c>
      <c r="P74" s="38">
        <f>8.51504325*1.2</f>
        <v>10.218051899999999</v>
      </c>
      <c r="Q74" s="38">
        <v>10.6676461836</v>
      </c>
      <c r="R74" s="38"/>
      <c r="S74" s="38"/>
      <c r="T74" s="38">
        <v>9.2605849707775292</v>
      </c>
      <c r="U74" s="38">
        <f t="shared" si="5"/>
        <v>9.2605849707775292</v>
      </c>
      <c r="V74" s="38">
        <v>0</v>
      </c>
      <c r="W74" s="38">
        <v>0</v>
      </c>
      <c r="X74" s="38">
        <f>X75</f>
        <v>0</v>
      </c>
      <c r="Y74" s="38">
        <f>Y75</f>
        <v>0</v>
      </c>
      <c r="Z74" s="38">
        <f>Z75</f>
        <v>0</v>
      </c>
      <c r="AA74" s="38">
        <f>AA75</f>
        <v>0</v>
      </c>
      <c r="AB74" s="38">
        <f>AE74</f>
        <v>9.2605849707775292</v>
      </c>
      <c r="AC74" s="38">
        <v>0</v>
      </c>
      <c r="AD74" s="38">
        <v>0</v>
      </c>
      <c r="AE74" s="38">
        <f>T74</f>
        <v>9.2605849707775292</v>
      </c>
      <c r="AF74" s="38">
        <v>0</v>
      </c>
      <c r="AG74" s="38">
        <f>AB74</f>
        <v>9.2605849707775292</v>
      </c>
      <c r="AH74" s="38">
        <f>AH75</f>
        <v>0</v>
      </c>
      <c r="AI74" s="38">
        <v>0</v>
      </c>
      <c r="AJ74" s="38">
        <f>AE74</f>
        <v>9.2605849707775292</v>
      </c>
      <c r="AK74" s="38">
        <f>AF74</f>
        <v>0</v>
      </c>
      <c r="AL74" s="38">
        <f t="shared" ref="AL74:AP76" si="39">AL75</f>
        <v>0</v>
      </c>
      <c r="AM74" s="38">
        <f t="shared" si="39"/>
        <v>0</v>
      </c>
      <c r="AN74" s="38">
        <f t="shared" si="39"/>
        <v>0</v>
      </c>
      <c r="AO74" s="38">
        <f t="shared" si="39"/>
        <v>0</v>
      </c>
      <c r="AP74" s="38">
        <f t="shared" si="39"/>
        <v>0</v>
      </c>
      <c r="AQ74" s="38">
        <f t="shared" ref="AQ74:AU110" si="40">AL74</f>
        <v>0</v>
      </c>
      <c r="AR74" s="38">
        <f t="shared" si="40"/>
        <v>0</v>
      </c>
      <c r="AS74" s="38">
        <f t="shared" si="40"/>
        <v>0</v>
      </c>
      <c r="AT74" s="38">
        <f t="shared" si="32"/>
        <v>0</v>
      </c>
      <c r="AU74" s="38">
        <f t="shared" si="32"/>
        <v>0</v>
      </c>
      <c r="AV74" s="38">
        <f t="shared" ref="AV74:AZ76" si="41">AV75</f>
        <v>0</v>
      </c>
      <c r="AW74" s="38">
        <f t="shared" si="41"/>
        <v>0</v>
      </c>
      <c r="AX74" s="38">
        <f t="shared" si="41"/>
        <v>0</v>
      </c>
      <c r="AY74" s="38">
        <f t="shared" si="41"/>
        <v>0</v>
      </c>
      <c r="AZ74" s="38">
        <f t="shared" si="41"/>
        <v>0</v>
      </c>
      <c r="BA74" s="38">
        <f t="shared" ref="BA74:BE78" si="42">AV74</f>
        <v>0</v>
      </c>
      <c r="BB74" s="38">
        <f t="shared" si="42"/>
        <v>0</v>
      </c>
      <c r="BC74" s="38">
        <f t="shared" si="42"/>
        <v>0</v>
      </c>
      <c r="BD74" s="38">
        <f t="shared" si="42"/>
        <v>0</v>
      </c>
      <c r="BE74" s="38">
        <f t="shared" si="42"/>
        <v>0</v>
      </c>
      <c r="BF74" s="38">
        <v>0</v>
      </c>
      <c r="BG74" s="38">
        <f t="shared" ref="BG74:BH76" si="43">BG75</f>
        <v>0</v>
      </c>
      <c r="BH74" s="38">
        <f t="shared" si="43"/>
        <v>0</v>
      </c>
      <c r="BI74" s="38">
        <v>0</v>
      </c>
      <c r="BJ74" s="38">
        <f>BJ75</f>
        <v>0</v>
      </c>
      <c r="BK74" s="38">
        <v>0</v>
      </c>
      <c r="BL74" s="38">
        <v>0</v>
      </c>
      <c r="BM74" s="38">
        <v>0</v>
      </c>
      <c r="BN74" s="38">
        <v>0</v>
      </c>
      <c r="BO74" s="38">
        <v>0</v>
      </c>
      <c r="BP74" s="35"/>
      <c r="BQ74" s="35"/>
      <c r="BR74" s="35"/>
      <c r="BS74" s="35"/>
      <c r="BT74" s="35"/>
      <c r="BU74" s="35"/>
      <c r="BV74" s="35"/>
      <c r="BW74" s="35"/>
      <c r="BX74" s="35"/>
      <c r="BY74" s="35"/>
      <c r="BZ74" s="38">
        <f t="shared" si="35"/>
        <v>9.2605849707775292</v>
      </c>
      <c r="CA74" s="38">
        <f t="shared" si="35"/>
        <v>0</v>
      </c>
      <c r="CB74" s="38">
        <f t="shared" si="35"/>
        <v>0</v>
      </c>
      <c r="CC74" s="38">
        <f t="shared" si="35"/>
        <v>9.2605849707775292</v>
      </c>
      <c r="CD74" s="38">
        <f t="shared" si="35"/>
        <v>0</v>
      </c>
      <c r="CE74" s="34">
        <f t="shared" si="9"/>
        <v>9.2605849707775292</v>
      </c>
      <c r="CF74" s="34">
        <f t="shared" si="9"/>
        <v>0</v>
      </c>
      <c r="CG74" s="34">
        <f t="shared" si="9"/>
        <v>0</v>
      </c>
      <c r="CH74" s="34">
        <f t="shared" si="9"/>
        <v>9.2605849707775292</v>
      </c>
      <c r="CI74" s="34">
        <f t="shared" si="9"/>
        <v>0</v>
      </c>
      <c r="CJ74" s="48" t="s">
        <v>246</v>
      </c>
    </row>
    <row r="75" spans="1:88" s="18" customFormat="1" ht="94.5" x14ac:dyDescent="0.25">
      <c r="A75" s="49" t="s">
        <v>209</v>
      </c>
      <c r="B75" s="39" t="s">
        <v>210</v>
      </c>
      <c r="C75" s="53" t="s">
        <v>260</v>
      </c>
      <c r="D75" s="35" t="s">
        <v>159</v>
      </c>
      <c r="E75" s="35">
        <v>2020</v>
      </c>
      <c r="F75" s="35">
        <v>2020</v>
      </c>
      <c r="G75" s="35"/>
      <c r="H75" s="38">
        <v>0.91669173686002903</v>
      </c>
      <c r="I75" s="38">
        <v>5.7354956985000003</v>
      </c>
      <c r="J75" s="45" t="s">
        <v>196</v>
      </c>
      <c r="K75" s="38">
        <v>0.91669173686002903</v>
      </c>
      <c r="L75" s="38">
        <v>5.7354956985000003</v>
      </c>
      <c r="M75" s="45" t="s">
        <v>196</v>
      </c>
      <c r="N75" s="35" t="s">
        <v>152</v>
      </c>
      <c r="O75" s="29">
        <v>0</v>
      </c>
      <c r="P75" s="38">
        <f>6.46130751*1.2</f>
        <v>7.7535690119999998</v>
      </c>
      <c r="Q75" s="38">
        <v>8.0947260485280008</v>
      </c>
      <c r="R75" s="38"/>
      <c r="S75" s="38"/>
      <c r="T75" s="38">
        <v>6.3938139505380001</v>
      </c>
      <c r="U75" s="38">
        <f t="shared" si="5"/>
        <v>6.3938139505380001</v>
      </c>
      <c r="V75" s="38">
        <v>0</v>
      </c>
      <c r="W75" s="38">
        <v>0</v>
      </c>
      <c r="X75" s="38">
        <v>0</v>
      </c>
      <c r="Y75" s="38">
        <v>0</v>
      </c>
      <c r="Z75" s="38">
        <v>0</v>
      </c>
      <c r="AA75" s="38">
        <v>0</v>
      </c>
      <c r="AB75" s="38">
        <f>AE75</f>
        <v>6.3938139505380001</v>
      </c>
      <c r="AC75" s="38">
        <v>0</v>
      </c>
      <c r="AD75" s="38">
        <v>0</v>
      </c>
      <c r="AE75" s="38">
        <f>T75</f>
        <v>6.3938139505380001</v>
      </c>
      <c r="AF75" s="38">
        <v>0</v>
      </c>
      <c r="AG75" s="38">
        <f>AB75</f>
        <v>6.3938139505380001</v>
      </c>
      <c r="AH75" s="38">
        <f>AH76</f>
        <v>0</v>
      </c>
      <c r="AI75" s="38">
        <v>0</v>
      </c>
      <c r="AJ75" s="38">
        <v>6.3938139505380001</v>
      </c>
      <c r="AK75" s="38">
        <v>0</v>
      </c>
      <c r="AL75" s="38">
        <f t="shared" si="39"/>
        <v>0</v>
      </c>
      <c r="AM75" s="38">
        <f t="shared" si="39"/>
        <v>0</v>
      </c>
      <c r="AN75" s="38">
        <f t="shared" si="39"/>
        <v>0</v>
      </c>
      <c r="AO75" s="38">
        <f t="shared" si="39"/>
        <v>0</v>
      </c>
      <c r="AP75" s="38">
        <f t="shared" si="39"/>
        <v>0</v>
      </c>
      <c r="AQ75" s="38">
        <f t="shared" si="40"/>
        <v>0</v>
      </c>
      <c r="AR75" s="38">
        <f t="shared" si="40"/>
        <v>0</v>
      </c>
      <c r="AS75" s="38">
        <f t="shared" si="40"/>
        <v>0</v>
      </c>
      <c r="AT75" s="38">
        <f t="shared" si="32"/>
        <v>0</v>
      </c>
      <c r="AU75" s="38">
        <f t="shared" si="32"/>
        <v>0</v>
      </c>
      <c r="AV75" s="38">
        <f t="shared" si="41"/>
        <v>0</v>
      </c>
      <c r="AW75" s="38">
        <f t="shared" si="41"/>
        <v>0</v>
      </c>
      <c r="AX75" s="38">
        <f t="shared" si="41"/>
        <v>0</v>
      </c>
      <c r="AY75" s="38">
        <f t="shared" si="41"/>
        <v>0</v>
      </c>
      <c r="AZ75" s="38">
        <f t="shared" si="41"/>
        <v>0</v>
      </c>
      <c r="BA75" s="38">
        <f t="shared" si="42"/>
        <v>0</v>
      </c>
      <c r="BB75" s="38">
        <f t="shared" si="42"/>
        <v>0</v>
      </c>
      <c r="BC75" s="38">
        <f t="shared" si="42"/>
        <v>0</v>
      </c>
      <c r="BD75" s="38">
        <f t="shared" si="42"/>
        <v>0</v>
      </c>
      <c r="BE75" s="38">
        <f t="shared" si="42"/>
        <v>0</v>
      </c>
      <c r="BF75" s="38">
        <v>0</v>
      </c>
      <c r="BG75" s="38">
        <f t="shared" si="43"/>
        <v>0</v>
      </c>
      <c r="BH75" s="38">
        <f t="shared" si="43"/>
        <v>0</v>
      </c>
      <c r="BI75" s="38">
        <v>0</v>
      </c>
      <c r="BJ75" s="38">
        <f>BJ76</f>
        <v>0</v>
      </c>
      <c r="BK75" s="38">
        <v>0</v>
      </c>
      <c r="BL75" s="38">
        <v>0</v>
      </c>
      <c r="BM75" s="38">
        <v>0</v>
      </c>
      <c r="BN75" s="38">
        <v>0</v>
      </c>
      <c r="BO75" s="38">
        <v>0</v>
      </c>
      <c r="BP75" s="38">
        <f t="shared" ref="BP75:BY76" si="44">BP76</f>
        <v>0</v>
      </c>
      <c r="BQ75" s="38">
        <f t="shared" si="44"/>
        <v>0</v>
      </c>
      <c r="BR75" s="38">
        <f t="shared" si="44"/>
        <v>0</v>
      </c>
      <c r="BS75" s="38">
        <f t="shared" si="44"/>
        <v>0</v>
      </c>
      <c r="BT75" s="38">
        <f t="shared" si="44"/>
        <v>0</v>
      </c>
      <c r="BU75" s="38">
        <f t="shared" si="44"/>
        <v>0</v>
      </c>
      <c r="BV75" s="38">
        <f t="shared" si="44"/>
        <v>0</v>
      </c>
      <c r="BW75" s="38">
        <f t="shared" si="44"/>
        <v>0</v>
      </c>
      <c r="BX75" s="38">
        <f t="shared" si="44"/>
        <v>0</v>
      </c>
      <c r="BY75" s="38">
        <f t="shared" si="44"/>
        <v>0</v>
      </c>
      <c r="BZ75" s="38">
        <f t="shared" si="35"/>
        <v>6.3938139505380001</v>
      </c>
      <c r="CA75" s="38">
        <f t="shared" si="35"/>
        <v>0</v>
      </c>
      <c r="CB75" s="38">
        <f t="shared" si="35"/>
        <v>0</v>
      </c>
      <c r="CC75" s="38">
        <f t="shared" si="35"/>
        <v>6.3938139505380001</v>
      </c>
      <c r="CD75" s="38">
        <f t="shared" si="35"/>
        <v>0</v>
      </c>
      <c r="CE75" s="34">
        <f t="shared" si="9"/>
        <v>6.3938139505380001</v>
      </c>
      <c r="CF75" s="34">
        <f t="shared" si="9"/>
        <v>0</v>
      </c>
      <c r="CG75" s="34">
        <f t="shared" si="9"/>
        <v>0</v>
      </c>
      <c r="CH75" s="34">
        <f t="shared" si="9"/>
        <v>6.3938139505380001</v>
      </c>
      <c r="CI75" s="34">
        <f t="shared" si="9"/>
        <v>0</v>
      </c>
      <c r="CJ75" s="48" t="s">
        <v>246</v>
      </c>
    </row>
    <row r="76" spans="1:88" s="18" customFormat="1" ht="94.5" x14ac:dyDescent="0.25">
      <c r="A76" s="49" t="s">
        <v>211</v>
      </c>
      <c r="B76" s="39" t="s">
        <v>212</v>
      </c>
      <c r="C76" s="53" t="s">
        <v>261</v>
      </c>
      <c r="D76" s="35" t="s">
        <v>159</v>
      </c>
      <c r="E76" s="35">
        <v>2020</v>
      </c>
      <c r="F76" s="35">
        <v>2020</v>
      </c>
      <c r="G76" s="35"/>
      <c r="H76" s="38">
        <v>1.1064833211860301</v>
      </c>
      <c r="I76" s="38">
        <v>6.6849132078869999</v>
      </c>
      <c r="J76" s="45" t="s">
        <v>196</v>
      </c>
      <c r="K76" s="38">
        <v>1.1064833211860301</v>
      </c>
      <c r="L76" s="38">
        <v>6.6849132078869999</v>
      </c>
      <c r="M76" s="45" t="s">
        <v>196</v>
      </c>
      <c r="N76" s="35" t="s">
        <v>152</v>
      </c>
      <c r="O76" s="29">
        <v>0</v>
      </c>
      <c r="P76" s="38">
        <v>9.2185579499999992</v>
      </c>
      <c r="Q76" s="38">
        <v>11.549009399759999</v>
      </c>
      <c r="R76" s="38"/>
      <c r="S76" s="38"/>
      <c r="T76" s="38">
        <v>7.4522052798159999</v>
      </c>
      <c r="U76" s="38">
        <f t="shared" si="5"/>
        <v>7.4522052798159999</v>
      </c>
      <c r="V76" s="38">
        <v>0</v>
      </c>
      <c r="W76" s="38">
        <v>0</v>
      </c>
      <c r="X76" s="38">
        <v>0</v>
      </c>
      <c r="Y76" s="38">
        <v>0</v>
      </c>
      <c r="Z76" s="38">
        <v>0</v>
      </c>
      <c r="AA76" s="38">
        <v>0</v>
      </c>
      <c r="AB76" s="38">
        <f>AE76+AF76</f>
        <v>7.4522052798159999</v>
      </c>
      <c r="AC76" s="38">
        <v>0</v>
      </c>
      <c r="AD76" s="38">
        <v>0</v>
      </c>
      <c r="AE76" s="38">
        <v>3.9348890301433799</v>
      </c>
      <c r="AF76" s="38">
        <v>3.51731624967262</v>
      </c>
      <c r="AG76" s="38">
        <f>AB76</f>
        <v>7.4522052798159999</v>
      </c>
      <c r="AH76" s="38">
        <f>AH77</f>
        <v>0</v>
      </c>
      <c r="AI76" s="38">
        <v>0</v>
      </c>
      <c r="AJ76" s="38">
        <f>AE76</f>
        <v>3.9348890301433799</v>
      </c>
      <c r="AK76" s="38">
        <f>AF76</f>
        <v>3.51731624967262</v>
      </c>
      <c r="AL76" s="38">
        <f t="shared" si="39"/>
        <v>0</v>
      </c>
      <c r="AM76" s="38">
        <f t="shared" si="39"/>
        <v>0</v>
      </c>
      <c r="AN76" s="38">
        <f t="shared" si="39"/>
        <v>0</v>
      </c>
      <c r="AO76" s="38">
        <f t="shared" si="39"/>
        <v>0</v>
      </c>
      <c r="AP76" s="38">
        <f t="shared" si="39"/>
        <v>0</v>
      </c>
      <c r="AQ76" s="38">
        <f t="shared" si="40"/>
        <v>0</v>
      </c>
      <c r="AR76" s="38">
        <f t="shared" si="40"/>
        <v>0</v>
      </c>
      <c r="AS76" s="38">
        <f t="shared" si="40"/>
        <v>0</v>
      </c>
      <c r="AT76" s="38">
        <f t="shared" si="32"/>
        <v>0</v>
      </c>
      <c r="AU76" s="38">
        <f t="shared" si="32"/>
        <v>0</v>
      </c>
      <c r="AV76" s="38">
        <f t="shared" si="41"/>
        <v>0</v>
      </c>
      <c r="AW76" s="38">
        <f t="shared" si="41"/>
        <v>0</v>
      </c>
      <c r="AX76" s="38">
        <f t="shared" si="41"/>
        <v>0</v>
      </c>
      <c r="AY76" s="38">
        <f t="shared" si="41"/>
        <v>0</v>
      </c>
      <c r="AZ76" s="38">
        <f t="shared" si="41"/>
        <v>0</v>
      </c>
      <c r="BA76" s="38">
        <f t="shared" si="42"/>
        <v>0</v>
      </c>
      <c r="BB76" s="38">
        <f t="shared" si="42"/>
        <v>0</v>
      </c>
      <c r="BC76" s="38">
        <f t="shared" si="42"/>
        <v>0</v>
      </c>
      <c r="BD76" s="38">
        <f t="shared" si="42"/>
        <v>0</v>
      </c>
      <c r="BE76" s="38">
        <f t="shared" si="42"/>
        <v>0</v>
      </c>
      <c r="BF76" s="38">
        <v>0</v>
      </c>
      <c r="BG76" s="38">
        <f t="shared" si="43"/>
        <v>0</v>
      </c>
      <c r="BH76" s="38">
        <f t="shared" si="43"/>
        <v>0</v>
      </c>
      <c r="BI76" s="38">
        <v>0</v>
      </c>
      <c r="BJ76" s="38">
        <f>BJ77</f>
        <v>0</v>
      </c>
      <c r="BK76" s="38">
        <v>0</v>
      </c>
      <c r="BL76" s="38">
        <v>0</v>
      </c>
      <c r="BM76" s="38">
        <v>0</v>
      </c>
      <c r="BN76" s="38">
        <v>0</v>
      </c>
      <c r="BO76" s="38">
        <v>0</v>
      </c>
      <c r="BP76" s="38">
        <f t="shared" si="44"/>
        <v>0</v>
      </c>
      <c r="BQ76" s="38">
        <f t="shared" si="44"/>
        <v>0</v>
      </c>
      <c r="BR76" s="38">
        <f t="shared" si="44"/>
        <v>0</v>
      </c>
      <c r="BS76" s="38">
        <f t="shared" si="44"/>
        <v>0</v>
      </c>
      <c r="BT76" s="38">
        <f t="shared" si="44"/>
        <v>0</v>
      </c>
      <c r="BU76" s="38">
        <f t="shared" si="44"/>
        <v>0</v>
      </c>
      <c r="BV76" s="38">
        <f t="shared" si="44"/>
        <v>0</v>
      </c>
      <c r="BW76" s="38">
        <f t="shared" si="44"/>
        <v>0</v>
      </c>
      <c r="BX76" s="38">
        <f t="shared" si="44"/>
        <v>0</v>
      </c>
      <c r="BY76" s="38">
        <f t="shared" si="44"/>
        <v>0</v>
      </c>
      <c r="BZ76" s="38">
        <f t="shared" si="35"/>
        <v>7.4522052798159999</v>
      </c>
      <c r="CA76" s="38">
        <f t="shared" si="35"/>
        <v>0</v>
      </c>
      <c r="CB76" s="38">
        <f t="shared" si="35"/>
        <v>0</v>
      </c>
      <c r="CC76" s="38">
        <f t="shared" si="35"/>
        <v>3.9348890301433799</v>
      </c>
      <c r="CD76" s="38">
        <f t="shared" si="35"/>
        <v>3.51731624967262</v>
      </c>
      <c r="CE76" s="34">
        <f t="shared" si="9"/>
        <v>7.4522052798159999</v>
      </c>
      <c r="CF76" s="34">
        <f t="shared" si="9"/>
        <v>0</v>
      </c>
      <c r="CG76" s="34">
        <f t="shared" si="9"/>
        <v>0</v>
      </c>
      <c r="CH76" s="34">
        <f t="shared" si="9"/>
        <v>3.9348890301433799</v>
      </c>
      <c r="CI76" s="34">
        <f t="shared" si="9"/>
        <v>3.51731624967262</v>
      </c>
      <c r="CJ76" s="48" t="s">
        <v>246</v>
      </c>
    </row>
    <row r="77" spans="1:88" s="18" customFormat="1" ht="94.5" x14ac:dyDescent="0.25">
      <c r="A77" s="49" t="s">
        <v>213</v>
      </c>
      <c r="B77" s="39" t="s">
        <v>214</v>
      </c>
      <c r="C77" s="53" t="s">
        <v>262</v>
      </c>
      <c r="D77" s="35" t="s">
        <v>159</v>
      </c>
      <c r="E77" s="35">
        <v>2023</v>
      </c>
      <c r="F77" s="35">
        <v>2023</v>
      </c>
      <c r="G77" s="35"/>
      <c r="H77" s="38">
        <v>0.71146127885902899</v>
      </c>
      <c r="I77" s="38">
        <v>4.5077067480509996</v>
      </c>
      <c r="J77" s="45" t="s">
        <v>196</v>
      </c>
      <c r="K77" s="38">
        <v>0.71146127885902899</v>
      </c>
      <c r="L77" s="38">
        <v>4.5077067480509996</v>
      </c>
      <c r="M77" s="45" t="s">
        <v>196</v>
      </c>
      <c r="N77" s="35" t="s">
        <v>152</v>
      </c>
      <c r="O77" s="29">
        <v>0</v>
      </c>
      <c r="P77" s="38">
        <f>4.08947574*1.2</f>
        <v>4.907370888</v>
      </c>
      <c r="Q77" s="38">
        <v>8.0179602779766093</v>
      </c>
      <c r="R77" s="38"/>
      <c r="S77" s="38"/>
      <c r="T77" s="38">
        <v>6.2079325244900003</v>
      </c>
      <c r="U77" s="38">
        <f t="shared" si="5"/>
        <v>6.2079325244900003</v>
      </c>
      <c r="V77" s="38">
        <v>0</v>
      </c>
      <c r="W77" s="38">
        <v>0</v>
      </c>
      <c r="X77" s="38">
        <v>0</v>
      </c>
      <c r="Y77" s="38">
        <v>0</v>
      </c>
      <c r="Z77" s="38">
        <v>0</v>
      </c>
      <c r="AA77" s="38">
        <v>0</v>
      </c>
      <c r="AB77" s="38">
        <v>0</v>
      </c>
      <c r="AC77" s="38">
        <v>0</v>
      </c>
      <c r="AD77" s="38">
        <v>0</v>
      </c>
      <c r="AE77" s="38">
        <v>0</v>
      </c>
      <c r="AF77" s="38">
        <v>0</v>
      </c>
      <c r="AG77" s="38">
        <v>0</v>
      </c>
      <c r="AH77" s="38">
        <v>0</v>
      </c>
      <c r="AI77" s="38">
        <v>0</v>
      </c>
      <c r="AJ77" s="38">
        <v>0</v>
      </c>
      <c r="AK77" s="38">
        <v>0</v>
      </c>
      <c r="AL77" s="38">
        <v>0</v>
      </c>
      <c r="AM77" s="38">
        <v>0</v>
      </c>
      <c r="AN77" s="38">
        <v>0</v>
      </c>
      <c r="AO77" s="38">
        <v>0</v>
      </c>
      <c r="AP77" s="38">
        <v>0</v>
      </c>
      <c r="AQ77" s="38">
        <f t="shared" si="40"/>
        <v>0</v>
      </c>
      <c r="AR77" s="38">
        <f t="shared" si="40"/>
        <v>0</v>
      </c>
      <c r="AS77" s="38">
        <f t="shared" si="40"/>
        <v>0</v>
      </c>
      <c r="AT77" s="38">
        <f t="shared" si="32"/>
        <v>0</v>
      </c>
      <c r="AU77" s="38">
        <f t="shared" si="32"/>
        <v>0</v>
      </c>
      <c r="AV77" s="38">
        <v>0</v>
      </c>
      <c r="AW77" s="38">
        <v>0</v>
      </c>
      <c r="AX77" s="38">
        <v>0</v>
      </c>
      <c r="AY77" s="38">
        <v>0</v>
      </c>
      <c r="AZ77" s="38">
        <v>0</v>
      </c>
      <c r="BA77" s="38">
        <f t="shared" si="42"/>
        <v>0</v>
      </c>
      <c r="BB77" s="38">
        <f t="shared" si="42"/>
        <v>0</v>
      </c>
      <c r="BC77" s="38">
        <f t="shared" si="42"/>
        <v>0</v>
      </c>
      <c r="BD77" s="38">
        <f t="shared" si="42"/>
        <v>0</v>
      </c>
      <c r="BE77" s="38">
        <f t="shared" si="42"/>
        <v>0</v>
      </c>
      <c r="BF77" s="38">
        <f>BI77</f>
        <v>6.2079325244900003</v>
      </c>
      <c r="BG77" s="38">
        <v>0</v>
      </c>
      <c r="BH77" s="38">
        <v>0</v>
      </c>
      <c r="BI77" s="38">
        <f>T77</f>
        <v>6.2079325244900003</v>
      </c>
      <c r="BJ77" s="38">
        <v>0</v>
      </c>
      <c r="BK77" s="38">
        <v>0</v>
      </c>
      <c r="BL77" s="38">
        <v>0</v>
      </c>
      <c r="BM77" s="38">
        <v>0</v>
      </c>
      <c r="BN77" s="38">
        <v>0</v>
      </c>
      <c r="BO77" s="38">
        <v>0</v>
      </c>
      <c r="BP77" s="35"/>
      <c r="BQ77" s="35"/>
      <c r="BR77" s="35"/>
      <c r="BS77" s="35"/>
      <c r="BT77" s="35"/>
      <c r="BU77" s="35"/>
      <c r="BV77" s="35"/>
      <c r="BW77" s="35"/>
      <c r="BX77" s="35"/>
      <c r="BY77" s="35"/>
      <c r="BZ77" s="38">
        <f t="shared" si="35"/>
        <v>6.2079325244900003</v>
      </c>
      <c r="CA77" s="38">
        <f t="shared" si="35"/>
        <v>0</v>
      </c>
      <c r="CB77" s="38">
        <f t="shared" si="35"/>
        <v>0</v>
      </c>
      <c r="CC77" s="38">
        <f t="shared" si="35"/>
        <v>6.2079325244900003</v>
      </c>
      <c r="CD77" s="38">
        <f t="shared" si="35"/>
        <v>0</v>
      </c>
      <c r="CE77" s="34">
        <f t="shared" si="9"/>
        <v>6.2079325244900003</v>
      </c>
      <c r="CF77" s="34">
        <f t="shared" si="9"/>
        <v>0</v>
      </c>
      <c r="CG77" s="34">
        <f t="shared" si="9"/>
        <v>0</v>
      </c>
      <c r="CH77" s="34">
        <f t="shared" si="9"/>
        <v>6.2079325244900003</v>
      </c>
      <c r="CI77" s="34">
        <f t="shared" si="9"/>
        <v>0</v>
      </c>
      <c r="CJ77" s="48" t="s">
        <v>246</v>
      </c>
    </row>
    <row r="78" spans="1:88" s="18" customFormat="1" ht="94.5" x14ac:dyDescent="0.25">
      <c r="A78" s="49" t="s">
        <v>215</v>
      </c>
      <c r="B78" s="39" t="s">
        <v>216</v>
      </c>
      <c r="C78" s="53" t="s">
        <v>263</v>
      </c>
      <c r="D78" s="35" t="s">
        <v>159</v>
      </c>
      <c r="E78" s="35">
        <v>2023</v>
      </c>
      <c r="F78" s="35">
        <v>2023</v>
      </c>
      <c r="G78" s="35"/>
      <c r="H78" s="38">
        <v>0.74947748435302897</v>
      </c>
      <c r="I78" s="38">
        <v>4.5077067480509996</v>
      </c>
      <c r="J78" s="45" t="s">
        <v>196</v>
      </c>
      <c r="K78" s="38">
        <v>0.74947748435302897</v>
      </c>
      <c r="L78" s="38">
        <v>4.5077067480509996</v>
      </c>
      <c r="M78" s="45" t="s">
        <v>196</v>
      </c>
      <c r="N78" s="35" t="s">
        <v>152</v>
      </c>
      <c r="O78" s="29">
        <v>0</v>
      </c>
      <c r="P78" s="38">
        <f>5.6556912825*1.2</f>
        <v>6.7868295390000002</v>
      </c>
      <c r="Q78" s="38">
        <v>8.0393320378269593</v>
      </c>
      <c r="R78" s="38"/>
      <c r="S78" s="38"/>
      <c r="T78" s="38">
        <v>5.7016061928522799</v>
      </c>
      <c r="U78" s="38">
        <f t="shared" si="5"/>
        <v>5.7016061928522799</v>
      </c>
      <c r="V78" s="38">
        <v>0</v>
      </c>
      <c r="W78" s="38">
        <v>0</v>
      </c>
      <c r="X78" s="38">
        <v>0</v>
      </c>
      <c r="Y78" s="38">
        <v>0</v>
      </c>
      <c r="Z78" s="38">
        <v>0</v>
      </c>
      <c r="AA78" s="38">
        <v>0</v>
      </c>
      <c r="AB78" s="38">
        <v>0</v>
      </c>
      <c r="AC78" s="38">
        <v>0</v>
      </c>
      <c r="AD78" s="38">
        <v>0</v>
      </c>
      <c r="AE78" s="38">
        <v>0</v>
      </c>
      <c r="AF78" s="38">
        <v>0</v>
      </c>
      <c r="AG78" s="38">
        <v>0</v>
      </c>
      <c r="AH78" s="38">
        <v>0</v>
      </c>
      <c r="AI78" s="38">
        <v>0</v>
      </c>
      <c r="AJ78" s="38">
        <v>0</v>
      </c>
      <c r="AK78" s="38">
        <v>0</v>
      </c>
      <c r="AL78" s="38">
        <v>0</v>
      </c>
      <c r="AM78" s="38">
        <v>0</v>
      </c>
      <c r="AN78" s="38">
        <v>0</v>
      </c>
      <c r="AO78" s="38">
        <v>0</v>
      </c>
      <c r="AP78" s="38">
        <v>0</v>
      </c>
      <c r="AQ78" s="38">
        <f t="shared" si="40"/>
        <v>0</v>
      </c>
      <c r="AR78" s="38">
        <f t="shared" si="40"/>
        <v>0</v>
      </c>
      <c r="AS78" s="38">
        <f t="shared" si="40"/>
        <v>0</v>
      </c>
      <c r="AT78" s="38">
        <f t="shared" si="32"/>
        <v>0</v>
      </c>
      <c r="AU78" s="38">
        <f t="shared" si="32"/>
        <v>0</v>
      </c>
      <c r="AV78" s="38">
        <v>0</v>
      </c>
      <c r="AW78" s="38">
        <v>0</v>
      </c>
      <c r="AX78" s="38">
        <v>0</v>
      </c>
      <c r="AY78" s="38">
        <v>0</v>
      </c>
      <c r="AZ78" s="38">
        <v>0</v>
      </c>
      <c r="BA78" s="38">
        <f t="shared" si="42"/>
        <v>0</v>
      </c>
      <c r="BB78" s="38">
        <f t="shared" si="42"/>
        <v>0</v>
      </c>
      <c r="BC78" s="38">
        <f t="shared" si="42"/>
        <v>0</v>
      </c>
      <c r="BD78" s="38">
        <f t="shared" si="42"/>
        <v>0</v>
      </c>
      <c r="BE78" s="38">
        <f t="shared" si="42"/>
        <v>0</v>
      </c>
      <c r="BF78" s="38">
        <f>BI78</f>
        <v>5.7016061928522799</v>
      </c>
      <c r="BG78" s="38">
        <v>0</v>
      </c>
      <c r="BH78" s="38">
        <v>0</v>
      </c>
      <c r="BI78" s="43">
        <f>T78</f>
        <v>5.7016061928522799</v>
      </c>
      <c r="BJ78" s="38">
        <v>0</v>
      </c>
      <c r="BK78" s="38">
        <v>0</v>
      </c>
      <c r="BL78" s="38">
        <v>0</v>
      </c>
      <c r="BM78" s="38">
        <v>0</v>
      </c>
      <c r="BN78" s="38">
        <v>0</v>
      </c>
      <c r="BO78" s="38">
        <v>0</v>
      </c>
      <c r="BP78" s="46"/>
      <c r="BQ78" s="46"/>
      <c r="BR78" s="46"/>
      <c r="BS78" s="46"/>
      <c r="BT78" s="46"/>
      <c r="BU78" s="46"/>
      <c r="BV78" s="46"/>
      <c r="BW78" s="46"/>
      <c r="BX78" s="46"/>
      <c r="BY78" s="46"/>
      <c r="BZ78" s="38">
        <f t="shared" si="35"/>
        <v>5.7016061928522799</v>
      </c>
      <c r="CA78" s="38">
        <f t="shared" si="35"/>
        <v>0</v>
      </c>
      <c r="CB78" s="38">
        <f t="shared" si="35"/>
        <v>0</v>
      </c>
      <c r="CC78" s="38">
        <f t="shared" si="35"/>
        <v>5.7016061928522799</v>
      </c>
      <c r="CD78" s="38">
        <f t="shared" si="35"/>
        <v>0</v>
      </c>
      <c r="CE78" s="34">
        <f t="shared" si="9"/>
        <v>5.7016061928522799</v>
      </c>
      <c r="CF78" s="34">
        <f t="shared" si="9"/>
        <v>0</v>
      </c>
      <c r="CG78" s="34">
        <f t="shared" si="9"/>
        <v>0</v>
      </c>
      <c r="CH78" s="34">
        <f t="shared" si="9"/>
        <v>5.7016061928522799</v>
      </c>
      <c r="CI78" s="34">
        <f t="shared" si="9"/>
        <v>0</v>
      </c>
      <c r="CJ78" s="48" t="s">
        <v>246</v>
      </c>
    </row>
    <row r="79" spans="1:88" s="18" customFormat="1" ht="47.25" hidden="1" x14ac:dyDescent="0.25">
      <c r="A79" s="36" t="s">
        <v>114</v>
      </c>
      <c r="B79" s="37" t="s">
        <v>115</v>
      </c>
      <c r="C79" s="35" t="s">
        <v>152</v>
      </c>
      <c r="D79" s="35" t="s">
        <v>152</v>
      </c>
      <c r="E79" s="35" t="s">
        <v>152</v>
      </c>
      <c r="F79" s="35" t="s">
        <v>152</v>
      </c>
      <c r="G79" s="35" t="s">
        <v>152</v>
      </c>
      <c r="H79" s="38">
        <v>0</v>
      </c>
      <c r="I79" s="38">
        <v>0</v>
      </c>
      <c r="J79" s="35" t="s">
        <v>152</v>
      </c>
      <c r="K79" s="38">
        <v>0</v>
      </c>
      <c r="L79" s="38">
        <v>0</v>
      </c>
      <c r="M79" s="35" t="s">
        <v>152</v>
      </c>
      <c r="N79" s="35" t="s">
        <v>152</v>
      </c>
      <c r="O79" s="35" t="s">
        <v>152</v>
      </c>
      <c r="P79" s="38"/>
      <c r="Q79" s="38"/>
      <c r="R79" s="38">
        <v>0</v>
      </c>
      <c r="S79" s="38">
        <v>0</v>
      </c>
      <c r="T79" s="38">
        <v>0</v>
      </c>
      <c r="U79" s="38">
        <f t="shared" si="5"/>
        <v>0</v>
      </c>
      <c r="V79" s="38"/>
      <c r="W79" s="38">
        <v>0</v>
      </c>
      <c r="X79" s="38"/>
      <c r="Y79" s="38"/>
      <c r="Z79" s="35" t="s">
        <v>152</v>
      </c>
      <c r="AA79" s="38">
        <v>0</v>
      </c>
      <c r="AB79" s="38">
        <v>0</v>
      </c>
      <c r="AC79" s="38">
        <v>0</v>
      </c>
      <c r="AD79" s="38">
        <v>0</v>
      </c>
      <c r="AE79" s="38">
        <v>0</v>
      </c>
      <c r="AF79" s="43">
        <v>0</v>
      </c>
      <c r="AG79" s="43">
        <v>0</v>
      </c>
      <c r="AH79" s="43">
        <v>0</v>
      </c>
      <c r="AI79" s="43">
        <v>0</v>
      </c>
      <c r="AJ79" s="43">
        <v>0</v>
      </c>
      <c r="AK79" s="43">
        <v>0</v>
      </c>
      <c r="AL79" s="46" t="s">
        <v>152</v>
      </c>
      <c r="AM79" s="46" t="s">
        <v>152</v>
      </c>
      <c r="AN79" s="46" t="s">
        <v>152</v>
      </c>
      <c r="AO79" s="46" t="s">
        <v>152</v>
      </c>
      <c r="AP79" s="46" t="s">
        <v>152</v>
      </c>
      <c r="AQ79" s="38" t="str">
        <f t="shared" si="40"/>
        <v>нд</v>
      </c>
      <c r="AR79" s="38" t="str">
        <f t="shared" si="40"/>
        <v>нд</v>
      </c>
      <c r="AS79" s="38" t="str">
        <f t="shared" si="40"/>
        <v>нд</v>
      </c>
      <c r="AT79" s="38" t="str">
        <f t="shared" si="32"/>
        <v>нд</v>
      </c>
      <c r="AU79" s="38" t="str">
        <f t="shared" si="32"/>
        <v>нд</v>
      </c>
      <c r="AV79" s="46" t="s">
        <v>152</v>
      </c>
      <c r="AW79" s="46" t="s">
        <v>152</v>
      </c>
      <c r="AX79" s="46" t="s">
        <v>152</v>
      </c>
      <c r="AY79" s="46" t="s">
        <v>152</v>
      </c>
      <c r="AZ79" s="46" t="s">
        <v>152</v>
      </c>
      <c r="BA79" s="46"/>
      <c r="BB79" s="46"/>
      <c r="BC79" s="38" t="str">
        <f t="shared" ref="BC79:BC89" si="45">AX79</f>
        <v>нд</v>
      </c>
      <c r="BD79" s="46"/>
      <c r="BE79" s="46"/>
      <c r="BF79" s="46" t="s">
        <v>152</v>
      </c>
      <c r="BG79" s="46" t="s">
        <v>152</v>
      </c>
      <c r="BH79" s="46" t="s">
        <v>152</v>
      </c>
      <c r="BI79" s="46" t="s">
        <v>152</v>
      </c>
      <c r="BJ79" s="46" t="s">
        <v>152</v>
      </c>
      <c r="BK79" s="46" t="s">
        <v>152</v>
      </c>
      <c r="BL79" s="46" t="s">
        <v>152</v>
      </c>
      <c r="BM79" s="46" t="s">
        <v>152</v>
      </c>
      <c r="BN79" s="46" t="s">
        <v>152</v>
      </c>
      <c r="BO79" s="46" t="s">
        <v>152</v>
      </c>
      <c r="BP79" s="46" t="s">
        <v>152</v>
      </c>
      <c r="BQ79" s="46" t="s">
        <v>152</v>
      </c>
      <c r="BR79" s="46" t="s">
        <v>152</v>
      </c>
      <c r="BS79" s="46" t="s">
        <v>152</v>
      </c>
      <c r="BT79" s="46" t="s">
        <v>152</v>
      </c>
      <c r="BU79" s="46" t="s">
        <v>152</v>
      </c>
      <c r="BV79" s="46" t="s">
        <v>152</v>
      </c>
      <c r="BW79" s="46" t="s">
        <v>152</v>
      </c>
      <c r="BX79" s="46" t="s">
        <v>152</v>
      </c>
      <c r="BY79" s="46" t="s">
        <v>152</v>
      </c>
      <c r="BZ79" s="38" t="e">
        <f t="shared" si="35"/>
        <v>#VALUE!</v>
      </c>
      <c r="CA79" s="38" t="e">
        <f t="shared" si="35"/>
        <v>#VALUE!</v>
      </c>
      <c r="CB79" s="38" t="e">
        <f t="shared" si="35"/>
        <v>#VALUE!</v>
      </c>
      <c r="CC79" s="38" t="e">
        <f t="shared" si="35"/>
        <v>#VALUE!</v>
      </c>
      <c r="CD79" s="38" t="e">
        <f t="shared" si="35"/>
        <v>#VALUE!</v>
      </c>
      <c r="CE79" s="34" t="e">
        <f t="shared" si="9"/>
        <v>#VALUE!</v>
      </c>
      <c r="CF79" s="34" t="e">
        <f t="shared" si="9"/>
        <v>#VALUE!</v>
      </c>
      <c r="CG79" s="34" t="e">
        <f t="shared" si="9"/>
        <v>#VALUE!</v>
      </c>
      <c r="CH79" s="34" t="e">
        <f t="shared" si="9"/>
        <v>#VALUE!</v>
      </c>
      <c r="CI79" s="34" t="e">
        <f t="shared" si="9"/>
        <v>#VALUE!</v>
      </c>
      <c r="CJ79" s="35" t="s">
        <v>152</v>
      </c>
    </row>
    <row r="80" spans="1:88" s="18" customFormat="1" ht="47.25" hidden="1" x14ac:dyDescent="0.25">
      <c r="A80" s="36" t="s">
        <v>116</v>
      </c>
      <c r="B80" s="37" t="s">
        <v>117</v>
      </c>
      <c r="C80" s="35" t="s">
        <v>152</v>
      </c>
      <c r="D80" s="35" t="s">
        <v>152</v>
      </c>
      <c r="E80" s="35" t="s">
        <v>152</v>
      </c>
      <c r="F80" s="35" t="s">
        <v>152</v>
      </c>
      <c r="G80" s="35" t="s">
        <v>152</v>
      </c>
      <c r="H80" s="38">
        <v>0</v>
      </c>
      <c r="I80" s="38">
        <v>0</v>
      </c>
      <c r="J80" s="35" t="s">
        <v>152</v>
      </c>
      <c r="K80" s="38">
        <v>0</v>
      </c>
      <c r="L80" s="38">
        <v>0</v>
      </c>
      <c r="M80" s="35" t="s">
        <v>152</v>
      </c>
      <c r="N80" s="35" t="s">
        <v>152</v>
      </c>
      <c r="O80" s="35" t="s">
        <v>152</v>
      </c>
      <c r="P80" s="38"/>
      <c r="Q80" s="38"/>
      <c r="R80" s="38">
        <v>0</v>
      </c>
      <c r="S80" s="38">
        <v>0</v>
      </c>
      <c r="T80" s="38">
        <v>0</v>
      </c>
      <c r="U80" s="38">
        <f t="shared" si="5"/>
        <v>0</v>
      </c>
      <c r="V80" s="38"/>
      <c r="W80" s="38">
        <v>0</v>
      </c>
      <c r="X80" s="38"/>
      <c r="Y80" s="38"/>
      <c r="Z80" s="35" t="s">
        <v>152</v>
      </c>
      <c r="AA80" s="38">
        <v>0</v>
      </c>
      <c r="AB80" s="38">
        <v>0</v>
      </c>
      <c r="AC80" s="38">
        <v>0</v>
      </c>
      <c r="AD80" s="38">
        <v>0</v>
      </c>
      <c r="AE80" s="38">
        <v>0</v>
      </c>
      <c r="AF80" s="43">
        <v>0</v>
      </c>
      <c r="AG80" s="43">
        <v>0</v>
      </c>
      <c r="AH80" s="43">
        <v>0</v>
      </c>
      <c r="AI80" s="43">
        <v>0</v>
      </c>
      <c r="AJ80" s="43">
        <v>0</v>
      </c>
      <c r="AK80" s="43">
        <v>0</v>
      </c>
      <c r="AL80" s="46" t="s">
        <v>152</v>
      </c>
      <c r="AM80" s="46" t="s">
        <v>152</v>
      </c>
      <c r="AN80" s="46" t="s">
        <v>152</v>
      </c>
      <c r="AO80" s="46" t="s">
        <v>152</v>
      </c>
      <c r="AP80" s="46" t="s">
        <v>152</v>
      </c>
      <c r="AQ80" s="38" t="str">
        <f t="shared" si="40"/>
        <v>нд</v>
      </c>
      <c r="AR80" s="38" t="str">
        <f t="shared" si="40"/>
        <v>нд</v>
      </c>
      <c r="AS80" s="38" t="str">
        <f t="shared" si="40"/>
        <v>нд</v>
      </c>
      <c r="AT80" s="38" t="str">
        <f t="shared" si="40"/>
        <v>нд</v>
      </c>
      <c r="AU80" s="38" t="str">
        <f t="shared" si="40"/>
        <v>нд</v>
      </c>
      <c r="AV80" s="46" t="s">
        <v>152</v>
      </c>
      <c r="AW80" s="46" t="s">
        <v>152</v>
      </c>
      <c r="AX80" s="46" t="s">
        <v>152</v>
      </c>
      <c r="AY80" s="46" t="s">
        <v>152</v>
      </c>
      <c r="AZ80" s="46" t="s">
        <v>152</v>
      </c>
      <c r="BA80" s="46"/>
      <c r="BB80" s="46"/>
      <c r="BC80" s="38" t="str">
        <f t="shared" si="45"/>
        <v>нд</v>
      </c>
      <c r="BD80" s="46"/>
      <c r="BE80" s="46"/>
      <c r="BF80" s="46" t="s">
        <v>152</v>
      </c>
      <c r="BG80" s="46" t="s">
        <v>152</v>
      </c>
      <c r="BH80" s="46" t="s">
        <v>152</v>
      </c>
      <c r="BI80" s="46" t="s">
        <v>152</v>
      </c>
      <c r="BJ80" s="46" t="s">
        <v>152</v>
      </c>
      <c r="BK80" s="46" t="s">
        <v>152</v>
      </c>
      <c r="BL80" s="46" t="s">
        <v>152</v>
      </c>
      <c r="BM80" s="46" t="s">
        <v>152</v>
      </c>
      <c r="BN80" s="46" t="s">
        <v>152</v>
      </c>
      <c r="BO80" s="46" t="s">
        <v>152</v>
      </c>
      <c r="BP80" s="46" t="s">
        <v>152</v>
      </c>
      <c r="BQ80" s="46" t="s">
        <v>152</v>
      </c>
      <c r="BR80" s="46" t="s">
        <v>152</v>
      </c>
      <c r="BS80" s="46" t="s">
        <v>152</v>
      </c>
      <c r="BT80" s="46" t="s">
        <v>152</v>
      </c>
      <c r="BU80" s="46" t="s">
        <v>152</v>
      </c>
      <c r="BV80" s="46" t="s">
        <v>152</v>
      </c>
      <c r="BW80" s="46" t="s">
        <v>152</v>
      </c>
      <c r="BX80" s="46" t="s">
        <v>152</v>
      </c>
      <c r="BY80" s="46" t="s">
        <v>152</v>
      </c>
      <c r="BZ80" s="38" t="e">
        <f t="shared" si="35"/>
        <v>#VALUE!</v>
      </c>
      <c r="CA80" s="38" t="e">
        <f t="shared" si="35"/>
        <v>#VALUE!</v>
      </c>
      <c r="CB80" s="38" t="e">
        <f t="shared" si="35"/>
        <v>#VALUE!</v>
      </c>
      <c r="CC80" s="38" t="e">
        <f t="shared" si="35"/>
        <v>#VALUE!</v>
      </c>
      <c r="CD80" s="38" t="e">
        <f t="shared" si="35"/>
        <v>#VALUE!</v>
      </c>
      <c r="CE80" s="34" t="e">
        <f t="shared" si="9"/>
        <v>#VALUE!</v>
      </c>
      <c r="CF80" s="34" t="e">
        <f t="shared" si="9"/>
        <v>#VALUE!</v>
      </c>
      <c r="CG80" s="34" t="e">
        <f t="shared" si="9"/>
        <v>#VALUE!</v>
      </c>
      <c r="CH80" s="34" t="e">
        <f t="shared" si="9"/>
        <v>#VALUE!</v>
      </c>
      <c r="CI80" s="34" t="e">
        <f t="shared" si="9"/>
        <v>#VALUE!</v>
      </c>
      <c r="CJ80" s="35" t="s">
        <v>152</v>
      </c>
    </row>
    <row r="81" spans="1:88" s="18" customFormat="1" ht="47.25" hidden="1" x14ac:dyDescent="0.25">
      <c r="A81" s="36" t="s">
        <v>118</v>
      </c>
      <c r="B81" s="37" t="s">
        <v>119</v>
      </c>
      <c r="C81" s="35" t="s">
        <v>152</v>
      </c>
      <c r="D81" s="35" t="s">
        <v>152</v>
      </c>
      <c r="E81" s="35" t="s">
        <v>152</v>
      </c>
      <c r="F81" s="35" t="s">
        <v>152</v>
      </c>
      <c r="G81" s="35" t="s">
        <v>152</v>
      </c>
      <c r="H81" s="38">
        <v>0</v>
      </c>
      <c r="I81" s="38">
        <v>0</v>
      </c>
      <c r="J81" s="35" t="s">
        <v>152</v>
      </c>
      <c r="K81" s="38">
        <v>0</v>
      </c>
      <c r="L81" s="38">
        <v>0</v>
      </c>
      <c r="M81" s="35" t="s">
        <v>152</v>
      </c>
      <c r="N81" s="35" t="s">
        <v>152</v>
      </c>
      <c r="O81" s="35" t="s">
        <v>152</v>
      </c>
      <c r="P81" s="38"/>
      <c r="Q81" s="38"/>
      <c r="R81" s="38">
        <v>0</v>
      </c>
      <c r="S81" s="38">
        <v>0</v>
      </c>
      <c r="T81" s="38">
        <v>0</v>
      </c>
      <c r="U81" s="38">
        <f t="shared" si="5"/>
        <v>0</v>
      </c>
      <c r="V81" s="38"/>
      <c r="W81" s="38">
        <v>0</v>
      </c>
      <c r="X81" s="38"/>
      <c r="Y81" s="38"/>
      <c r="Z81" s="35" t="s">
        <v>152</v>
      </c>
      <c r="AA81" s="38">
        <v>0</v>
      </c>
      <c r="AB81" s="38">
        <v>0</v>
      </c>
      <c r="AC81" s="38">
        <v>0</v>
      </c>
      <c r="AD81" s="38">
        <v>0</v>
      </c>
      <c r="AE81" s="38">
        <v>0</v>
      </c>
      <c r="AF81" s="43">
        <v>0</v>
      </c>
      <c r="AG81" s="43">
        <v>0</v>
      </c>
      <c r="AH81" s="43">
        <v>0</v>
      </c>
      <c r="AI81" s="43">
        <v>0</v>
      </c>
      <c r="AJ81" s="43">
        <v>0</v>
      </c>
      <c r="AK81" s="43">
        <v>0</v>
      </c>
      <c r="AL81" s="46" t="s">
        <v>152</v>
      </c>
      <c r="AM81" s="46" t="s">
        <v>152</v>
      </c>
      <c r="AN81" s="46" t="s">
        <v>152</v>
      </c>
      <c r="AO81" s="46" t="s">
        <v>152</v>
      </c>
      <c r="AP81" s="46" t="s">
        <v>152</v>
      </c>
      <c r="AQ81" s="38" t="str">
        <f t="shared" si="40"/>
        <v>нд</v>
      </c>
      <c r="AR81" s="38" t="str">
        <f t="shared" si="40"/>
        <v>нд</v>
      </c>
      <c r="AS81" s="38" t="str">
        <f t="shared" si="40"/>
        <v>нд</v>
      </c>
      <c r="AT81" s="38" t="str">
        <f t="shared" si="40"/>
        <v>нд</v>
      </c>
      <c r="AU81" s="38" t="str">
        <f t="shared" si="40"/>
        <v>нд</v>
      </c>
      <c r="AV81" s="46" t="s">
        <v>152</v>
      </c>
      <c r="AW81" s="46" t="s">
        <v>152</v>
      </c>
      <c r="AX81" s="46" t="s">
        <v>152</v>
      </c>
      <c r="AY81" s="46" t="s">
        <v>152</v>
      </c>
      <c r="AZ81" s="46" t="s">
        <v>152</v>
      </c>
      <c r="BA81" s="46"/>
      <c r="BB81" s="46"/>
      <c r="BC81" s="38" t="str">
        <f t="shared" si="45"/>
        <v>нд</v>
      </c>
      <c r="BD81" s="46"/>
      <c r="BE81" s="46"/>
      <c r="BF81" s="46" t="s">
        <v>152</v>
      </c>
      <c r="BG81" s="46" t="s">
        <v>152</v>
      </c>
      <c r="BH81" s="46" t="s">
        <v>152</v>
      </c>
      <c r="BI81" s="46" t="s">
        <v>152</v>
      </c>
      <c r="BJ81" s="46" t="s">
        <v>152</v>
      </c>
      <c r="BK81" s="46" t="s">
        <v>152</v>
      </c>
      <c r="BL81" s="46" t="s">
        <v>152</v>
      </c>
      <c r="BM81" s="46" t="s">
        <v>152</v>
      </c>
      <c r="BN81" s="46" t="s">
        <v>152</v>
      </c>
      <c r="BO81" s="46" t="s">
        <v>152</v>
      </c>
      <c r="BP81" s="46" t="s">
        <v>152</v>
      </c>
      <c r="BQ81" s="46" t="s">
        <v>152</v>
      </c>
      <c r="BR81" s="46" t="s">
        <v>152</v>
      </c>
      <c r="BS81" s="46" t="s">
        <v>152</v>
      </c>
      <c r="BT81" s="46" t="s">
        <v>152</v>
      </c>
      <c r="BU81" s="46" t="s">
        <v>152</v>
      </c>
      <c r="BV81" s="46" t="s">
        <v>152</v>
      </c>
      <c r="BW81" s="46" t="s">
        <v>152</v>
      </c>
      <c r="BX81" s="46" t="s">
        <v>152</v>
      </c>
      <c r="BY81" s="46" t="s">
        <v>152</v>
      </c>
      <c r="BZ81" s="38" t="e">
        <f t="shared" si="35"/>
        <v>#VALUE!</v>
      </c>
      <c r="CA81" s="38" t="e">
        <f t="shared" si="35"/>
        <v>#VALUE!</v>
      </c>
      <c r="CB81" s="38" t="e">
        <f t="shared" si="35"/>
        <v>#VALUE!</v>
      </c>
      <c r="CC81" s="38" t="e">
        <f t="shared" si="35"/>
        <v>#VALUE!</v>
      </c>
      <c r="CD81" s="38" t="e">
        <f t="shared" si="35"/>
        <v>#VALUE!</v>
      </c>
      <c r="CE81" s="34" t="e">
        <f t="shared" si="9"/>
        <v>#VALUE!</v>
      </c>
      <c r="CF81" s="34" t="e">
        <f t="shared" si="9"/>
        <v>#VALUE!</v>
      </c>
      <c r="CG81" s="34" t="e">
        <f t="shared" si="9"/>
        <v>#VALUE!</v>
      </c>
      <c r="CH81" s="34" t="e">
        <f t="shared" si="9"/>
        <v>#VALUE!</v>
      </c>
      <c r="CI81" s="34" t="e">
        <f t="shared" si="9"/>
        <v>#VALUE!</v>
      </c>
      <c r="CJ81" s="35" t="s">
        <v>152</v>
      </c>
    </row>
    <row r="82" spans="1:88" s="18" customFormat="1" ht="31.5" hidden="1" x14ac:dyDescent="0.25">
      <c r="A82" s="36" t="s">
        <v>120</v>
      </c>
      <c r="B82" s="37" t="s">
        <v>121</v>
      </c>
      <c r="C82" s="35" t="s">
        <v>152</v>
      </c>
      <c r="D82" s="35" t="s">
        <v>152</v>
      </c>
      <c r="E82" s="35" t="s">
        <v>152</v>
      </c>
      <c r="F82" s="35" t="s">
        <v>152</v>
      </c>
      <c r="G82" s="35" t="s">
        <v>152</v>
      </c>
      <c r="H82" s="38">
        <v>0</v>
      </c>
      <c r="I82" s="38">
        <v>0</v>
      </c>
      <c r="J82" s="35" t="s">
        <v>152</v>
      </c>
      <c r="K82" s="38">
        <v>0</v>
      </c>
      <c r="L82" s="38">
        <v>0</v>
      </c>
      <c r="M82" s="35" t="s">
        <v>152</v>
      </c>
      <c r="N82" s="35" t="s">
        <v>152</v>
      </c>
      <c r="O82" s="35" t="s">
        <v>152</v>
      </c>
      <c r="P82" s="38"/>
      <c r="Q82" s="38"/>
      <c r="R82" s="38">
        <v>0</v>
      </c>
      <c r="S82" s="38">
        <v>0</v>
      </c>
      <c r="T82" s="38">
        <v>0</v>
      </c>
      <c r="U82" s="38">
        <f t="shared" si="5"/>
        <v>0</v>
      </c>
      <c r="V82" s="38"/>
      <c r="W82" s="38">
        <v>0</v>
      </c>
      <c r="X82" s="38"/>
      <c r="Y82" s="38"/>
      <c r="Z82" s="35" t="s">
        <v>152</v>
      </c>
      <c r="AA82" s="38">
        <v>0</v>
      </c>
      <c r="AB82" s="38">
        <v>0</v>
      </c>
      <c r="AC82" s="38">
        <v>0</v>
      </c>
      <c r="AD82" s="38">
        <v>0</v>
      </c>
      <c r="AE82" s="38">
        <v>0</v>
      </c>
      <c r="AF82" s="43">
        <v>0</v>
      </c>
      <c r="AG82" s="43">
        <v>0</v>
      </c>
      <c r="AH82" s="43">
        <v>0</v>
      </c>
      <c r="AI82" s="43">
        <v>0</v>
      </c>
      <c r="AJ82" s="43">
        <v>0</v>
      </c>
      <c r="AK82" s="43">
        <v>0</v>
      </c>
      <c r="AL82" s="46" t="s">
        <v>152</v>
      </c>
      <c r="AM82" s="46" t="s">
        <v>152</v>
      </c>
      <c r="AN82" s="46" t="s">
        <v>152</v>
      </c>
      <c r="AO82" s="46" t="s">
        <v>152</v>
      </c>
      <c r="AP82" s="46" t="s">
        <v>152</v>
      </c>
      <c r="AQ82" s="38" t="str">
        <f t="shared" si="40"/>
        <v>нд</v>
      </c>
      <c r="AR82" s="38" t="str">
        <f t="shared" si="40"/>
        <v>нд</v>
      </c>
      <c r="AS82" s="38" t="str">
        <f t="shared" si="40"/>
        <v>нд</v>
      </c>
      <c r="AT82" s="38" t="str">
        <f t="shared" si="40"/>
        <v>нд</v>
      </c>
      <c r="AU82" s="38" t="str">
        <f t="shared" si="40"/>
        <v>нд</v>
      </c>
      <c r="AV82" s="46" t="s">
        <v>152</v>
      </c>
      <c r="AW82" s="46" t="s">
        <v>152</v>
      </c>
      <c r="AX82" s="46" t="s">
        <v>152</v>
      </c>
      <c r="AY82" s="46" t="s">
        <v>152</v>
      </c>
      <c r="AZ82" s="46" t="s">
        <v>152</v>
      </c>
      <c r="BA82" s="46"/>
      <c r="BB82" s="46"/>
      <c r="BC82" s="38" t="str">
        <f t="shared" si="45"/>
        <v>нд</v>
      </c>
      <c r="BD82" s="46"/>
      <c r="BE82" s="46"/>
      <c r="BF82" s="46" t="s">
        <v>152</v>
      </c>
      <c r="BG82" s="46" t="s">
        <v>152</v>
      </c>
      <c r="BH82" s="46" t="s">
        <v>152</v>
      </c>
      <c r="BI82" s="46" t="s">
        <v>152</v>
      </c>
      <c r="BJ82" s="46" t="s">
        <v>152</v>
      </c>
      <c r="BK82" s="46" t="s">
        <v>152</v>
      </c>
      <c r="BL82" s="46" t="s">
        <v>152</v>
      </c>
      <c r="BM82" s="46" t="s">
        <v>152</v>
      </c>
      <c r="BN82" s="46" t="s">
        <v>152</v>
      </c>
      <c r="BO82" s="46" t="s">
        <v>152</v>
      </c>
      <c r="BP82" s="46" t="s">
        <v>152</v>
      </c>
      <c r="BQ82" s="46" t="s">
        <v>152</v>
      </c>
      <c r="BR82" s="46" t="s">
        <v>152</v>
      </c>
      <c r="BS82" s="46" t="s">
        <v>152</v>
      </c>
      <c r="BT82" s="46" t="s">
        <v>152</v>
      </c>
      <c r="BU82" s="46" t="s">
        <v>152</v>
      </c>
      <c r="BV82" s="46" t="s">
        <v>152</v>
      </c>
      <c r="BW82" s="46" t="s">
        <v>152</v>
      </c>
      <c r="BX82" s="46" t="s">
        <v>152</v>
      </c>
      <c r="BY82" s="46" t="s">
        <v>152</v>
      </c>
      <c r="BZ82" s="38" t="e">
        <f t="shared" si="35"/>
        <v>#VALUE!</v>
      </c>
      <c r="CA82" s="38" t="e">
        <f t="shared" si="35"/>
        <v>#VALUE!</v>
      </c>
      <c r="CB82" s="38" t="e">
        <f t="shared" si="35"/>
        <v>#VALUE!</v>
      </c>
      <c r="CC82" s="38" t="e">
        <f t="shared" si="35"/>
        <v>#VALUE!</v>
      </c>
      <c r="CD82" s="38" t="e">
        <f t="shared" si="35"/>
        <v>#VALUE!</v>
      </c>
      <c r="CE82" s="34" t="e">
        <f t="shared" si="9"/>
        <v>#VALUE!</v>
      </c>
      <c r="CF82" s="34" t="e">
        <f t="shared" si="9"/>
        <v>#VALUE!</v>
      </c>
      <c r="CG82" s="34" t="e">
        <f t="shared" si="9"/>
        <v>#VALUE!</v>
      </c>
      <c r="CH82" s="34" t="e">
        <f t="shared" si="9"/>
        <v>#VALUE!</v>
      </c>
      <c r="CI82" s="34" t="e">
        <f t="shared" si="9"/>
        <v>#VALUE!</v>
      </c>
      <c r="CJ82" s="35" t="s">
        <v>152</v>
      </c>
    </row>
    <row r="83" spans="1:88" s="18" customFormat="1" ht="31.5" hidden="1" x14ac:dyDescent="0.25">
      <c r="A83" s="36" t="s">
        <v>122</v>
      </c>
      <c r="B83" s="37" t="s">
        <v>123</v>
      </c>
      <c r="C83" s="35" t="s">
        <v>152</v>
      </c>
      <c r="D83" s="35" t="s">
        <v>152</v>
      </c>
      <c r="E83" s="35" t="s">
        <v>152</v>
      </c>
      <c r="F83" s="35" t="s">
        <v>152</v>
      </c>
      <c r="G83" s="35" t="s">
        <v>152</v>
      </c>
      <c r="H83" s="38">
        <v>0</v>
      </c>
      <c r="I83" s="38">
        <v>0</v>
      </c>
      <c r="J83" s="35" t="s">
        <v>152</v>
      </c>
      <c r="K83" s="38">
        <v>0</v>
      </c>
      <c r="L83" s="38">
        <v>0</v>
      </c>
      <c r="M83" s="35" t="s">
        <v>152</v>
      </c>
      <c r="N83" s="35" t="s">
        <v>152</v>
      </c>
      <c r="O83" s="35" t="s">
        <v>152</v>
      </c>
      <c r="P83" s="38"/>
      <c r="Q83" s="38"/>
      <c r="R83" s="38">
        <v>0</v>
      </c>
      <c r="S83" s="38">
        <v>0</v>
      </c>
      <c r="T83" s="38">
        <v>0</v>
      </c>
      <c r="U83" s="38">
        <f t="shared" si="5"/>
        <v>0</v>
      </c>
      <c r="V83" s="38"/>
      <c r="W83" s="38">
        <v>0</v>
      </c>
      <c r="X83" s="38"/>
      <c r="Y83" s="38"/>
      <c r="Z83" s="35" t="s">
        <v>152</v>
      </c>
      <c r="AA83" s="38">
        <v>0</v>
      </c>
      <c r="AB83" s="38">
        <v>0</v>
      </c>
      <c r="AC83" s="38">
        <v>0</v>
      </c>
      <c r="AD83" s="38">
        <v>0</v>
      </c>
      <c r="AE83" s="38">
        <v>0</v>
      </c>
      <c r="AF83" s="43">
        <v>0</v>
      </c>
      <c r="AG83" s="43">
        <v>0</v>
      </c>
      <c r="AH83" s="43">
        <v>0</v>
      </c>
      <c r="AI83" s="43">
        <v>0</v>
      </c>
      <c r="AJ83" s="43">
        <v>0</v>
      </c>
      <c r="AK83" s="43">
        <v>0</v>
      </c>
      <c r="AL83" s="46" t="s">
        <v>152</v>
      </c>
      <c r="AM83" s="46" t="s">
        <v>152</v>
      </c>
      <c r="AN83" s="46" t="s">
        <v>152</v>
      </c>
      <c r="AO83" s="46" t="s">
        <v>152</v>
      </c>
      <c r="AP83" s="46" t="s">
        <v>152</v>
      </c>
      <c r="AQ83" s="38" t="str">
        <f t="shared" si="40"/>
        <v>нд</v>
      </c>
      <c r="AR83" s="38" t="str">
        <f t="shared" si="40"/>
        <v>нд</v>
      </c>
      <c r="AS83" s="38" t="str">
        <f t="shared" si="40"/>
        <v>нд</v>
      </c>
      <c r="AT83" s="38" t="str">
        <f t="shared" si="40"/>
        <v>нд</v>
      </c>
      <c r="AU83" s="38" t="str">
        <f t="shared" si="40"/>
        <v>нд</v>
      </c>
      <c r="AV83" s="46" t="s">
        <v>152</v>
      </c>
      <c r="AW83" s="46" t="s">
        <v>152</v>
      </c>
      <c r="AX83" s="46" t="s">
        <v>152</v>
      </c>
      <c r="AY83" s="46" t="s">
        <v>152</v>
      </c>
      <c r="AZ83" s="46" t="s">
        <v>152</v>
      </c>
      <c r="BA83" s="46"/>
      <c r="BB83" s="46"/>
      <c r="BC83" s="38" t="str">
        <f t="shared" si="45"/>
        <v>нд</v>
      </c>
      <c r="BD83" s="46"/>
      <c r="BE83" s="46"/>
      <c r="BF83" s="46" t="s">
        <v>152</v>
      </c>
      <c r="BG83" s="46" t="s">
        <v>152</v>
      </c>
      <c r="BH83" s="46" t="s">
        <v>152</v>
      </c>
      <c r="BI83" s="46" t="s">
        <v>152</v>
      </c>
      <c r="BJ83" s="46" t="s">
        <v>152</v>
      </c>
      <c r="BK83" s="46" t="s">
        <v>152</v>
      </c>
      <c r="BL83" s="46" t="s">
        <v>152</v>
      </c>
      <c r="BM83" s="46" t="s">
        <v>152</v>
      </c>
      <c r="BN83" s="46" t="s">
        <v>152</v>
      </c>
      <c r="BO83" s="46" t="s">
        <v>152</v>
      </c>
      <c r="BP83" s="46" t="s">
        <v>152</v>
      </c>
      <c r="BQ83" s="46" t="s">
        <v>152</v>
      </c>
      <c r="BR83" s="46" t="s">
        <v>152</v>
      </c>
      <c r="BS83" s="46" t="s">
        <v>152</v>
      </c>
      <c r="BT83" s="46" t="s">
        <v>152</v>
      </c>
      <c r="BU83" s="46" t="s">
        <v>152</v>
      </c>
      <c r="BV83" s="46" t="s">
        <v>152</v>
      </c>
      <c r="BW83" s="46" t="s">
        <v>152</v>
      </c>
      <c r="BX83" s="46" t="s">
        <v>152</v>
      </c>
      <c r="BY83" s="46" t="s">
        <v>152</v>
      </c>
      <c r="BZ83" s="38" t="e">
        <f t="shared" si="35"/>
        <v>#VALUE!</v>
      </c>
      <c r="CA83" s="38" t="e">
        <f t="shared" si="35"/>
        <v>#VALUE!</v>
      </c>
      <c r="CB83" s="38" t="e">
        <f t="shared" si="35"/>
        <v>#VALUE!</v>
      </c>
      <c r="CC83" s="38" t="e">
        <f t="shared" si="35"/>
        <v>#VALUE!</v>
      </c>
      <c r="CD83" s="38" t="e">
        <f t="shared" si="35"/>
        <v>#VALUE!</v>
      </c>
      <c r="CE83" s="34" t="e">
        <f t="shared" si="9"/>
        <v>#VALUE!</v>
      </c>
      <c r="CF83" s="34" t="e">
        <f t="shared" si="9"/>
        <v>#VALUE!</v>
      </c>
      <c r="CG83" s="34" t="e">
        <f t="shared" si="9"/>
        <v>#VALUE!</v>
      </c>
      <c r="CH83" s="34" t="e">
        <f t="shared" si="9"/>
        <v>#VALUE!</v>
      </c>
      <c r="CI83" s="34" t="e">
        <f t="shared" si="9"/>
        <v>#VALUE!</v>
      </c>
      <c r="CJ83" s="35" t="s">
        <v>152</v>
      </c>
    </row>
    <row r="84" spans="1:88" s="18" customFormat="1" ht="47.25" hidden="1" x14ac:dyDescent="0.25">
      <c r="A84" s="36" t="s">
        <v>124</v>
      </c>
      <c r="B84" s="37" t="s">
        <v>125</v>
      </c>
      <c r="C84" s="35" t="s">
        <v>152</v>
      </c>
      <c r="D84" s="35" t="s">
        <v>152</v>
      </c>
      <c r="E84" s="35" t="s">
        <v>152</v>
      </c>
      <c r="F84" s="35" t="s">
        <v>152</v>
      </c>
      <c r="G84" s="35" t="s">
        <v>152</v>
      </c>
      <c r="H84" s="38">
        <v>0</v>
      </c>
      <c r="I84" s="38">
        <v>0</v>
      </c>
      <c r="J84" s="35" t="s">
        <v>152</v>
      </c>
      <c r="K84" s="38">
        <v>0</v>
      </c>
      <c r="L84" s="38">
        <v>0</v>
      </c>
      <c r="M84" s="35" t="s">
        <v>152</v>
      </c>
      <c r="N84" s="35" t="s">
        <v>152</v>
      </c>
      <c r="O84" s="35" t="s">
        <v>152</v>
      </c>
      <c r="P84" s="38">
        <v>0</v>
      </c>
      <c r="Q84" s="38">
        <v>0</v>
      </c>
      <c r="R84" s="38">
        <v>0</v>
      </c>
      <c r="S84" s="38">
        <v>0</v>
      </c>
      <c r="T84" s="38">
        <v>0</v>
      </c>
      <c r="U84" s="38">
        <f t="shared" si="5"/>
        <v>0</v>
      </c>
      <c r="V84" s="38"/>
      <c r="W84" s="38">
        <v>0</v>
      </c>
      <c r="X84" s="38"/>
      <c r="Y84" s="38"/>
      <c r="Z84" s="35" t="s">
        <v>152</v>
      </c>
      <c r="AA84" s="38">
        <v>0</v>
      </c>
      <c r="AB84" s="38">
        <v>0</v>
      </c>
      <c r="AC84" s="38">
        <v>0</v>
      </c>
      <c r="AD84" s="38">
        <v>0</v>
      </c>
      <c r="AE84" s="38">
        <v>0</v>
      </c>
      <c r="AF84" s="43">
        <v>0</v>
      </c>
      <c r="AG84" s="43">
        <v>0</v>
      </c>
      <c r="AH84" s="43">
        <v>0</v>
      </c>
      <c r="AI84" s="43">
        <v>0</v>
      </c>
      <c r="AJ84" s="43">
        <v>0</v>
      </c>
      <c r="AK84" s="43">
        <v>0</v>
      </c>
      <c r="AL84" s="46" t="s">
        <v>152</v>
      </c>
      <c r="AM84" s="46" t="s">
        <v>152</v>
      </c>
      <c r="AN84" s="46" t="s">
        <v>152</v>
      </c>
      <c r="AO84" s="46" t="s">
        <v>152</v>
      </c>
      <c r="AP84" s="46" t="s">
        <v>152</v>
      </c>
      <c r="AQ84" s="38" t="str">
        <f t="shared" si="40"/>
        <v>нд</v>
      </c>
      <c r="AR84" s="38" t="str">
        <f t="shared" si="40"/>
        <v>нд</v>
      </c>
      <c r="AS84" s="38" t="str">
        <f t="shared" si="40"/>
        <v>нд</v>
      </c>
      <c r="AT84" s="38" t="str">
        <f t="shared" si="40"/>
        <v>нд</v>
      </c>
      <c r="AU84" s="38" t="str">
        <f t="shared" si="40"/>
        <v>нд</v>
      </c>
      <c r="AV84" s="46" t="s">
        <v>152</v>
      </c>
      <c r="AW84" s="46" t="s">
        <v>152</v>
      </c>
      <c r="AX84" s="46" t="s">
        <v>152</v>
      </c>
      <c r="AY84" s="46" t="s">
        <v>152</v>
      </c>
      <c r="AZ84" s="46" t="s">
        <v>152</v>
      </c>
      <c r="BA84" s="46"/>
      <c r="BB84" s="46"/>
      <c r="BC84" s="38" t="str">
        <f t="shared" si="45"/>
        <v>нд</v>
      </c>
      <c r="BD84" s="46"/>
      <c r="BE84" s="46"/>
      <c r="BF84" s="46" t="s">
        <v>152</v>
      </c>
      <c r="BG84" s="46" t="s">
        <v>152</v>
      </c>
      <c r="BH84" s="46" t="s">
        <v>152</v>
      </c>
      <c r="BI84" s="46" t="s">
        <v>152</v>
      </c>
      <c r="BJ84" s="46" t="s">
        <v>152</v>
      </c>
      <c r="BK84" s="46" t="s">
        <v>152</v>
      </c>
      <c r="BL84" s="46" t="s">
        <v>152</v>
      </c>
      <c r="BM84" s="46" t="s">
        <v>152</v>
      </c>
      <c r="BN84" s="46" t="s">
        <v>152</v>
      </c>
      <c r="BO84" s="46" t="s">
        <v>152</v>
      </c>
      <c r="BP84" s="46" t="s">
        <v>152</v>
      </c>
      <c r="BQ84" s="46" t="s">
        <v>152</v>
      </c>
      <c r="BR84" s="46" t="s">
        <v>152</v>
      </c>
      <c r="BS84" s="46" t="s">
        <v>152</v>
      </c>
      <c r="BT84" s="46" t="s">
        <v>152</v>
      </c>
      <c r="BU84" s="46" t="s">
        <v>152</v>
      </c>
      <c r="BV84" s="46" t="s">
        <v>152</v>
      </c>
      <c r="BW84" s="46" t="s">
        <v>152</v>
      </c>
      <c r="BX84" s="46" t="s">
        <v>152</v>
      </c>
      <c r="BY84" s="46" t="s">
        <v>152</v>
      </c>
      <c r="BZ84" s="38" t="e">
        <f t="shared" si="35"/>
        <v>#VALUE!</v>
      </c>
      <c r="CA84" s="38" t="e">
        <f t="shared" si="35"/>
        <v>#VALUE!</v>
      </c>
      <c r="CB84" s="38" t="e">
        <f t="shared" si="35"/>
        <v>#VALUE!</v>
      </c>
      <c r="CC84" s="38" t="e">
        <f t="shared" si="35"/>
        <v>#VALUE!</v>
      </c>
      <c r="CD84" s="38" t="e">
        <f t="shared" si="35"/>
        <v>#VALUE!</v>
      </c>
      <c r="CE84" s="34" t="e">
        <f t="shared" si="9"/>
        <v>#VALUE!</v>
      </c>
      <c r="CF84" s="34" t="e">
        <f t="shared" si="9"/>
        <v>#VALUE!</v>
      </c>
      <c r="CG84" s="34" t="e">
        <f t="shared" si="9"/>
        <v>#VALUE!</v>
      </c>
      <c r="CH84" s="34" t="e">
        <f t="shared" si="9"/>
        <v>#VALUE!</v>
      </c>
      <c r="CI84" s="34" t="e">
        <f t="shared" si="9"/>
        <v>#VALUE!</v>
      </c>
      <c r="CJ84" s="35" t="s">
        <v>152</v>
      </c>
    </row>
    <row r="85" spans="1:88" s="18" customFormat="1" ht="63" hidden="1" x14ac:dyDescent="0.25">
      <c r="A85" s="36" t="s">
        <v>126</v>
      </c>
      <c r="B85" s="37" t="s">
        <v>127</v>
      </c>
      <c r="C85" s="35" t="s">
        <v>152</v>
      </c>
      <c r="D85" s="35" t="s">
        <v>152</v>
      </c>
      <c r="E85" s="35" t="s">
        <v>152</v>
      </c>
      <c r="F85" s="35" t="s">
        <v>152</v>
      </c>
      <c r="G85" s="35" t="s">
        <v>152</v>
      </c>
      <c r="H85" s="38">
        <v>0</v>
      </c>
      <c r="I85" s="38">
        <v>0</v>
      </c>
      <c r="J85" s="35" t="s">
        <v>152</v>
      </c>
      <c r="K85" s="38">
        <v>0</v>
      </c>
      <c r="L85" s="38">
        <v>0</v>
      </c>
      <c r="M85" s="35" t="s">
        <v>152</v>
      </c>
      <c r="N85" s="35" t="s">
        <v>152</v>
      </c>
      <c r="O85" s="35" t="s">
        <v>152</v>
      </c>
      <c r="P85" s="38">
        <v>0</v>
      </c>
      <c r="Q85" s="38">
        <v>0</v>
      </c>
      <c r="R85" s="38">
        <v>0</v>
      </c>
      <c r="S85" s="38">
        <v>0</v>
      </c>
      <c r="T85" s="38">
        <v>0</v>
      </c>
      <c r="U85" s="38">
        <f t="shared" si="5"/>
        <v>0</v>
      </c>
      <c r="V85" s="38"/>
      <c r="W85" s="38">
        <v>0</v>
      </c>
      <c r="X85" s="38"/>
      <c r="Y85" s="38"/>
      <c r="Z85" s="35" t="s">
        <v>152</v>
      </c>
      <c r="AA85" s="38">
        <v>0</v>
      </c>
      <c r="AB85" s="38">
        <v>0</v>
      </c>
      <c r="AC85" s="38">
        <v>0</v>
      </c>
      <c r="AD85" s="38">
        <v>0</v>
      </c>
      <c r="AE85" s="38">
        <v>0</v>
      </c>
      <c r="AF85" s="43">
        <v>0</v>
      </c>
      <c r="AG85" s="43">
        <v>0</v>
      </c>
      <c r="AH85" s="43">
        <v>0</v>
      </c>
      <c r="AI85" s="43">
        <v>0</v>
      </c>
      <c r="AJ85" s="43">
        <v>0</v>
      </c>
      <c r="AK85" s="43">
        <v>0</v>
      </c>
      <c r="AL85" s="46" t="s">
        <v>152</v>
      </c>
      <c r="AM85" s="46" t="s">
        <v>152</v>
      </c>
      <c r="AN85" s="46" t="s">
        <v>152</v>
      </c>
      <c r="AO85" s="46" t="s">
        <v>152</v>
      </c>
      <c r="AP85" s="46" t="s">
        <v>152</v>
      </c>
      <c r="AQ85" s="38" t="str">
        <f t="shared" si="40"/>
        <v>нд</v>
      </c>
      <c r="AR85" s="38" t="str">
        <f t="shared" si="40"/>
        <v>нд</v>
      </c>
      <c r="AS85" s="38" t="str">
        <f t="shared" si="40"/>
        <v>нд</v>
      </c>
      <c r="AT85" s="38" t="str">
        <f t="shared" si="40"/>
        <v>нд</v>
      </c>
      <c r="AU85" s="38" t="str">
        <f t="shared" si="40"/>
        <v>нд</v>
      </c>
      <c r="AV85" s="46" t="s">
        <v>152</v>
      </c>
      <c r="AW85" s="46" t="s">
        <v>152</v>
      </c>
      <c r="AX85" s="46" t="s">
        <v>152</v>
      </c>
      <c r="AY85" s="46" t="s">
        <v>152</v>
      </c>
      <c r="AZ85" s="46" t="s">
        <v>152</v>
      </c>
      <c r="BA85" s="46"/>
      <c r="BB85" s="46"/>
      <c r="BC85" s="38" t="str">
        <f t="shared" si="45"/>
        <v>нд</v>
      </c>
      <c r="BD85" s="46"/>
      <c r="BE85" s="46"/>
      <c r="BF85" s="46" t="s">
        <v>152</v>
      </c>
      <c r="BG85" s="46" t="s">
        <v>152</v>
      </c>
      <c r="BH85" s="46" t="s">
        <v>152</v>
      </c>
      <c r="BI85" s="46" t="s">
        <v>152</v>
      </c>
      <c r="BJ85" s="46" t="s">
        <v>152</v>
      </c>
      <c r="BK85" s="46" t="s">
        <v>152</v>
      </c>
      <c r="BL85" s="46" t="s">
        <v>152</v>
      </c>
      <c r="BM85" s="46" t="s">
        <v>152</v>
      </c>
      <c r="BN85" s="46" t="s">
        <v>152</v>
      </c>
      <c r="BO85" s="46" t="s">
        <v>152</v>
      </c>
      <c r="BP85" s="46" t="s">
        <v>152</v>
      </c>
      <c r="BQ85" s="46" t="s">
        <v>152</v>
      </c>
      <c r="BR85" s="46" t="s">
        <v>152</v>
      </c>
      <c r="BS85" s="46" t="s">
        <v>152</v>
      </c>
      <c r="BT85" s="46" t="s">
        <v>152</v>
      </c>
      <c r="BU85" s="46" t="s">
        <v>152</v>
      </c>
      <c r="BV85" s="46" t="s">
        <v>152</v>
      </c>
      <c r="BW85" s="46" t="s">
        <v>152</v>
      </c>
      <c r="BX85" s="46" t="s">
        <v>152</v>
      </c>
      <c r="BY85" s="46" t="s">
        <v>152</v>
      </c>
      <c r="BZ85" s="38" t="e">
        <f t="shared" si="35"/>
        <v>#VALUE!</v>
      </c>
      <c r="CA85" s="38" t="e">
        <f t="shared" si="35"/>
        <v>#VALUE!</v>
      </c>
      <c r="CB85" s="38" t="e">
        <f t="shared" si="35"/>
        <v>#VALUE!</v>
      </c>
      <c r="CC85" s="38" t="e">
        <f t="shared" si="35"/>
        <v>#VALUE!</v>
      </c>
      <c r="CD85" s="38" t="e">
        <f t="shared" si="35"/>
        <v>#VALUE!</v>
      </c>
      <c r="CE85" s="34" t="e">
        <f t="shared" si="9"/>
        <v>#VALUE!</v>
      </c>
      <c r="CF85" s="34" t="e">
        <f t="shared" si="9"/>
        <v>#VALUE!</v>
      </c>
      <c r="CG85" s="34" t="e">
        <f t="shared" si="9"/>
        <v>#VALUE!</v>
      </c>
      <c r="CH85" s="34" t="e">
        <f t="shared" si="9"/>
        <v>#VALUE!</v>
      </c>
      <c r="CI85" s="34" t="e">
        <f t="shared" si="9"/>
        <v>#VALUE!</v>
      </c>
      <c r="CJ85" s="35" t="s">
        <v>152</v>
      </c>
    </row>
    <row r="86" spans="1:88" s="18" customFormat="1" ht="47.25" hidden="1" x14ac:dyDescent="0.25">
      <c r="A86" s="36" t="s">
        <v>128</v>
      </c>
      <c r="B86" s="37" t="s">
        <v>129</v>
      </c>
      <c r="C86" s="35" t="s">
        <v>152</v>
      </c>
      <c r="D86" s="35" t="s">
        <v>152</v>
      </c>
      <c r="E86" s="35" t="s">
        <v>152</v>
      </c>
      <c r="F86" s="35" t="s">
        <v>152</v>
      </c>
      <c r="G86" s="35" t="s">
        <v>152</v>
      </c>
      <c r="H86" s="38">
        <v>0</v>
      </c>
      <c r="I86" s="38">
        <v>0</v>
      </c>
      <c r="J86" s="35" t="s">
        <v>152</v>
      </c>
      <c r="K86" s="38">
        <v>0</v>
      </c>
      <c r="L86" s="38">
        <v>0</v>
      </c>
      <c r="M86" s="35" t="s">
        <v>152</v>
      </c>
      <c r="N86" s="35" t="s">
        <v>152</v>
      </c>
      <c r="O86" s="35" t="s">
        <v>152</v>
      </c>
      <c r="P86" s="38">
        <v>0</v>
      </c>
      <c r="Q86" s="38">
        <v>0</v>
      </c>
      <c r="R86" s="38">
        <v>0</v>
      </c>
      <c r="S86" s="38">
        <v>0</v>
      </c>
      <c r="T86" s="38">
        <v>0</v>
      </c>
      <c r="U86" s="38">
        <f t="shared" si="5"/>
        <v>0</v>
      </c>
      <c r="V86" s="38"/>
      <c r="W86" s="38">
        <v>0</v>
      </c>
      <c r="X86" s="38"/>
      <c r="Y86" s="38"/>
      <c r="Z86" s="35" t="s">
        <v>152</v>
      </c>
      <c r="AA86" s="38">
        <v>0</v>
      </c>
      <c r="AB86" s="38">
        <v>0</v>
      </c>
      <c r="AC86" s="38">
        <v>0</v>
      </c>
      <c r="AD86" s="38">
        <v>0</v>
      </c>
      <c r="AE86" s="38">
        <v>0</v>
      </c>
      <c r="AF86" s="43">
        <v>0</v>
      </c>
      <c r="AG86" s="43">
        <v>0</v>
      </c>
      <c r="AH86" s="43">
        <v>0</v>
      </c>
      <c r="AI86" s="43">
        <v>0</v>
      </c>
      <c r="AJ86" s="43">
        <v>0</v>
      </c>
      <c r="AK86" s="43">
        <v>0</v>
      </c>
      <c r="AL86" s="46" t="s">
        <v>152</v>
      </c>
      <c r="AM86" s="46" t="s">
        <v>152</v>
      </c>
      <c r="AN86" s="46" t="s">
        <v>152</v>
      </c>
      <c r="AO86" s="46" t="s">
        <v>152</v>
      </c>
      <c r="AP86" s="46" t="s">
        <v>152</v>
      </c>
      <c r="AQ86" s="38" t="str">
        <f t="shared" si="40"/>
        <v>нд</v>
      </c>
      <c r="AR86" s="38" t="str">
        <f t="shared" si="40"/>
        <v>нд</v>
      </c>
      <c r="AS86" s="38" t="str">
        <f t="shared" si="40"/>
        <v>нд</v>
      </c>
      <c r="AT86" s="38" t="str">
        <f t="shared" si="40"/>
        <v>нд</v>
      </c>
      <c r="AU86" s="38" t="str">
        <f t="shared" si="40"/>
        <v>нд</v>
      </c>
      <c r="AV86" s="46" t="s">
        <v>152</v>
      </c>
      <c r="AW86" s="46" t="s">
        <v>152</v>
      </c>
      <c r="AX86" s="46" t="s">
        <v>152</v>
      </c>
      <c r="AY86" s="46" t="s">
        <v>152</v>
      </c>
      <c r="AZ86" s="46" t="s">
        <v>152</v>
      </c>
      <c r="BA86" s="46"/>
      <c r="BB86" s="46"/>
      <c r="BC86" s="38" t="str">
        <f t="shared" si="45"/>
        <v>нд</v>
      </c>
      <c r="BD86" s="46"/>
      <c r="BE86" s="46"/>
      <c r="BF86" s="46" t="s">
        <v>152</v>
      </c>
      <c r="BG86" s="46" t="s">
        <v>152</v>
      </c>
      <c r="BH86" s="46" t="s">
        <v>152</v>
      </c>
      <c r="BI86" s="46" t="s">
        <v>152</v>
      </c>
      <c r="BJ86" s="46" t="s">
        <v>152</v>
      </c>
      <c r="BK86" s="46" t="s">
        <v>152</v>
      </c>
      <c r="BL86" s="46" t="s">
        <v>152</v>
      </c>
      <c r="BM86" s="46" t="s">
        <v>152</v>
      </c>
      <c r="BN86" s="46" t="s">
        <v>152</v>
      </c>
      <c r="BO86" s="46" t="s">
        <v>152</v>
      </c>
      <c r="BP86" s="46" t="s">
        <v>152</v>
      </c>
      <c r="BQ86" s="46" t="s">
        <v>152</v>
      </c>
      <c r="BR86" s="46" t="s">
        <v>152</v>
      </c>
      <c r="BS86" s="46" t="s">
        <v>152</v>
      </c>
      <c r="BT86" s="46" t="s">
        <v>152</v>
      </c>
      <c r="BU86" s="46" t="s">
        <v>152</v>
      </c>
      <c r="BV86" s="46" t="s">
        <v>152</v>
      </c>
      <c r="BW86" s="46" t="s">
        <v>152</v>
      </c>
      <c r="BX86" s="46" t="s">
        <v>152</v>
      </c>
      <c r="BY86" s="46" t="s">
        <v>152</v>
      </c>
      <c r="BZ86" s="38" t="e">
        <f t="shared" si="35"/>
        <v>#VALUE!</v>
      </c>
      <c r="CA86" s="38" t="e">
        <f t="shared" si="35"/>
        <v>#VALUE!</v>
      </c>
      <c r="CB86" s="38" t="e">
        <f t="shared" si="35"/>
        <v>#VALUE!</v>
      </c>
      <c r="CC86" s="38" t="e">
        <f t="shared" si="35"/>
        <v>#VALUE!</v>
      </c>
      <c r="CD86" s="38" t="e">
        <f t="shared" si="35"/>
        <v>#VALUE!</v>
      </c>
      <c r="CE86" s="34" t="e">
        <f t="shared" si="9"/>
        <v>#VALUE!</v>
      </c>
      <c r="CF86" s="34" t="e">
        <f t="shared" si="9"/>
        <v>#VALUE!</v>
      </c>
      <c r="CG86" s="34" t="e">
        <f t="shared" si="9"/>
        <v>#VALUE!</v>
      </c>
      <c r="CH86" s="34" t="e">
        <f t="shared" si="9"/>
        <v>#VALUE!</v>
      </c>
      <c r="CI86" s="34" t="e">
        <f t="shared" si="9"/>
        <v>#VALUE!</v>
      </c>
      <c r="CJ86" s="35" t="s">
        <v>152</v>
      </c>
    </row>
    <row r="87" spans="1:88" s="18" customFormat="1" ht="47.25" hidden="1" x14ac:dyDescent="0.25">
      <c r="A87" s="36" t="s">
        <v>130</v>
      </c>
      <c r="B87" s="37" t="s">
        <v>131</v>
      </c>
      <c r="C87" s="35" t="s">
        <v>152</v>
      </c>
      <c r="D87" s="35" t="s">
        <v>152</v>
      </c>
      <c r="E87" s="35" t="s">
        <v>152</v>
      </c>
      <c r="F87" s="35" t="s">
        <v>152</v>
      </c>
      <c r="G87" s="35" t="s">
        <v>152</v>
      </c>
      <c r="H87" s="38">
        <v>0</v>
      </c>
      <c r="I87" s="38">
        <v>0</v>
      </c>
      <c r="J87" s="35" t="s">
        <v>152</v>
      </c>
      <c r="K87" s="38">
        <v>0</v>
      </c>
      <c r="L87" s="38">
        <v>0</v>
      </c>
      <c r="M87" s="35" t="s">
        <v>152</v>
      </c>
      <c r="N87" s="35" t="s">
        <v>152</v>
      </c>
      <c r="O87" s="35" t="s">
        <v>152</v>
      </c>
      <c r="P87" s="38">
        <v>0</v>
      </c>
      <c r="Q87" s="38">
        <v>0</v>
      </c>
      <c r="R87" s="38">
        <v>0</v>
      </c>
      <c r="S87" s="38">
        <v>0</v>
      </c>
      <c r="T87" s="38">
        <v>0</v>
      </c>
      <c r="U87" s="38">
        <f t="shared" si="5"/>
        <v>0</v>
      </c>
      <c r="V87" s="38"/>
      <c r="W87" s="38">
        <v>0</v>
      </c>
      <c r="X87" s="38"/>
      <c r="Y87" s="38"/>
      <c r="Z87" s="35" t="s">
        <v>152</v>
      </c>
      <c r="AA87" s="38">
        <v>0</v>
      </c>
      <c r="AB87" s="38">
        <v>0</v>
      </c>
      <c r="AC87" s="38">
        <v>0</v>
      </c>
      <c r="AD87" s="38">
        <v>0</v>
      </c>
      <c r="AE87" s="38">
        <v>0</v>
      </c>
      <c r="AF87" s="43">
        <v>0</v>
      </c>
      <c r="AG87" s="43">
        <v>0</v>
      </c>
      <c r="AH87" s="43">
        <v>0</v>
      </c>
      <c r="AI87" s="43">
        <v>0</v>
      </c>
      <c r="AJ87" s="43">
        <v>0</v>
      </c>
      <c r="AK87" s="43">
        <v>0</v>
      </c>
      <c r="AL87" s="46" t="s">
        <v>152</v>
      </c>
      <c r="AM87" s="46" t="s">
        <v>152</v>
      </c>
      <c r="AN87" s="46" t="s">
        <v>152</v>
      </c>
      <c r="AO87" s="46" t="s">
        <v>152</v>
      </c>
      <c r="AP87" s="46" t="s">
        <v>152</v>
      </c>
      <c r="AQ87" s="38" t="str">
        <f t="shared" si="40"/>
        <v>нд</v>
      </c>
      <c r="AR87" s="38" t="str">
        <f t="shared" si="40"/>
        <v>нд</v>
      </c>
      <c r="AS87" s="38" t="str">
        <f t="shared" si="40"/>
        <v>нд</v>
      </c>
      <c r="AT87" s="38" t="str">
        <f t="shared" si="40"/>
        <v>нд</v>
      </c>
      <c r="AU87" s="38" t="str">
        <f t="shared" si="40"/>
        <v>нд</v>
      </c>
      <c r="AV87" s="46" t="s">
        <v>152</v>
      </c>
      <c r="AW87" s="46" t="s">
        <v>152</v>
      </c>
      <c r="AX87" s="46" t="s">
        <v>152</v>
      </c>
      <c r="AY87" s="46" t="s">
        <v>152</v>
      </c>
      <c r="AZ87" s="46" t="s">
        <v>152</v>
      </c>
      <c r="BA87" s="46"/>
      <c r="BB87" s="46"/>
      <c r="BC87" s="38" t="str">
        <f t="shared" si="45"/>
        <v>нд</v>
      </c>
      <c r="BD87" s="46"/>
      <c r="BE87" s="46"/>
      <c r="BF87" s="46" t="s">
        <v>152</v>
      </c>
      <c r="BG87" s="46" t="s">
        <v>152</v>
      </c>
      <c r="BH87" s="46" t="s">
        <v>152</v>
      </c>
      <c r="BI87" s="46" t="s">
        <v>152</v>
      </c>
      <c r="BJ87" s="46" t="s">
        <v>152</v>
      </c>
      <c r="BK87" s="46" t="s">
        <v>152</v>
      </c>
      <c r="BL87" s="46" t="s">
        <v>152</v>
      </c>
      <c r="BM87" s="46" t="s">
        <v>152</v>
      </c>
      <c r="BN87" s="46" t="s">
        <v>152</v>
      </c>
      <c r="BO87" s="46" t="s">
        <v>152</v>
      </c>
      <c r="BP87" s="46" t="s">
        <v>152</v>
      </c>
      <c r="BQ87" s="46" t="s">
        <v>152</v>
      </c>
      <c r="BR87" s="46" t="s">
        <v>152</v>
      </c>
      <c r="BS87" s="46" t="s">
        <v>152</v>
      </c>
      <c r="BT87" s="46" t="s">
        <v>152</v>
      </c>
      <c r="BU87" s="46" t="s">
        <v>152</v>
      </c>
      <c r="BV87" s="46" t="s">
        <v>152</v>
      </c>
      <c r="BW87" s="46" t="s">
        <v>152</v>
      </c>
      <c r="BX87" s="46" t="s">
        <v>152</v>
      </c>
      <c r="BY87" s="46" t="s">
        <v>152</v>
      </c>
      <c r="BZ87" s="38" t="e">
        <f t="shared" si="35"/>
        <v>#VALUE!</v>
      </c>
      <c r="CA87" s="38" t="e">
        <f t="shared" si="35"/>
        <v>#VALUE!</v>
      </c>
      <c r="CB87" s="38" t="e">
        <f t="shared" si="35"/>
        <v>#VALUE!</v>
      </c>
      <c r="CC87" s="38" t="e">
        <f t="shared" si="35"/>
        <v>#VALUE!</v>
      </c>
      <c r="CD87" s="38" t="e">
        <f t="shared" si="35"/>
        <v>#VALUE!</v>
      </c>
      <c r="CE87" s="34" t="e">
        <f t="shared" si="9"/>
        <v>#VALUE!</v>
      </c>
      <c r="CF87" s="34" t="e">
        <f t="shared" si="9"/>
        <v>#VALUE!</v>
      </c>
      <c r="CG87" s="34" t="e">
        <f t="shared" si="9"/>
        <v>#VALUE!</v>
      </c>
      <c r="CH87" s="34" t="e">
        <f t="shared" si="9"/>
        <v>#VALUE!</v>
      </c>
      <c r="CI87" s="34" t="e">
        <f t="shared" si="9"/>
        <v>#VALUE!</v>
      </c>
      <c r="CJ87" s="35" t="s">
        <v>152</v>
      </c>
    </row>
    <row r="88" spans="1:88" s="18" customFormat="1" ht="63" hidden="1" x14ac:dyDescent="0.25">
      <c r="A88" s="36" t="s">
        <v>132</v>
      </c>
      <c r="B88" s="37" t="s">
        <v>133</v>
      </c>
      <c r="C88" s="35" t="s">
        <v>152</v>
      </c>
      <c r="D88" s="35" t="s">
        <v>152</v>
      </c>
      <c r="E88" s="35" t="s">
        <v>152</v>
      </c>
      <c r="F88" s="35" t="s">
        <v>152</v>
      </c>
      <c r="G88" s="35" t="s">
        <v>152</v>
      </c>
      <c r="H88" s="38">
        <v>0</v>
      </c>
      <c r="I88" s="38">
        <v>0</v>
      </c>
      <c r="J88" s="35" t="s">
        <v>152</v>
      </c>
      <c r="K88" s="38">
        <v>0</v>
      </c>
      <c r="L88" s="38">
        <v>0</v>
      </c>
      <c r="M88" s="35" t="s">
        <v>152</v>
      </c>
      <c r="N88" s="35" t="s">
        <v>152</v>
      </c>
      <c r="O88" s="35" t="s">
        <v>152</v>
      </c>
      <c r="P88" s="38">
        <v>0</v>
      </c>
      <c r="Q88" s="38">
        <v>0</v>
      </c>
      <c r="R88" s="38">
        <v>0</v>
      </c>
      <c r="S88" s="38">
        <v>0</v>
      </c>
      <c r="T88" s="38">
        <v>0</v>
      </c>
      <c r="U88" s="38">
        <f t="shared" si="5"/>
        <v>0</v>
      </c>
      <c r="V88" s="38"/>
      <c r="W88" s="38">
        <v>0</v>
      </c>
      <c r="X88" s="38"/>
      <c r="Y88" s="38"/>
      <c r="Z88" s="35" t="s">
        <v>152</v>
      </c>
      <c r="AA88" s="38">
        <v>0</v>
      </c>
      <c r="AB88" s="38">
        <v>0</v>
      </c>
      <c r="AC88" s="38">
        <v>0</v>
      </c>
      <c r="AD88" s="38">
        <v>0</v>
      </c>
      <c r="AE88" s="38">
        <v>0</v>
      </c>
      <c r="AF88" s="43">
        <v>0</v>
      </c>
      <c r="AG88" s="43">
        <v>0</v>
      </c>
      <c r="AH88" s="43">
        <v>0</v>
      </c>
      <c r="AI88" s="43">
        <v>0</v>
      </c>
      <c r="AJ88" s="43">
        <v>0</v>
      </c>
      <c r="AK88" s="43">
        <v>0</v>
      </c>
      <c r="AL88" s="46" t="s">
        <v>152</v>
      </c>
      <c r="AM88" s="46" t="s">
        <v>152</v>
      </c>
      <c r="AN88" s="46" t="s">
        <v>152</v>
      </c>
      <c r="AO88" s="46" t="s">
        <v>152</v>
      </c>
      <c r="AP88" s="46" t="s">
        <v>152</v>
      </c>
      <c r="AQ88" s="38" t="str">
        <f t="shared" si="40"/>
        <v>нд</v>
      </c>
      <c r="AR88" s="38" t="str">
        <f t="shared" si="40"/>
        <v>нд</v>
      </c>
      <c r="AS88" s="38" t="str">
        <f t="shared" si="40"/>
        <v>нд</v>
      </c>
      <c r="AT88" s="38" t="str">
        <f t="shared" si="40"/>
        <v>нд</v>
      </c>
      <c r="AU88" s="38" t="str">
        <f t="shared" si="40"/>
        <v>нд</v>
      </c>
      <c r="AV88" s="46" t="s">
        <v>152</v>
      </c>
      <c r="AW88" s="46" t="s">
        <v>152</v>
      </c>
      <c r="AX88" s="46" t="s">
        <v>152</v>
      </c>
      <c r="AY88" s="46" t="s">
        <v>152</v>
      </c>
      <c r="AZ88" s="46" t="s">
        <v>152</v>
      </c>
      <c r="BA88" s="46"/>
      <c r="BB88" s="46"/>
      <c r="BC88" s="38" t="str">
        <f t="shared" si="45"/>
        <v>нд</v>
      </c>
      <c r="BD88" s="46"/>
      <c r="BE88" s="46"/>
      <c r="BF88" s="46" t="s">
        <v>152</v>
      </c>
      <c r="BG88" s="46" t="s">
        <v>152</v>
      </c>
      <c r="BH88" s="46" t="s">
        <v>152</v>
      </c>
      <c r="BI88" s="46" t="s">
        <v>152</v>
      </c>
      <c r="BJ88" s="46" t="s">
        <v>152</v>
      </c>
      <c r="BK88" s="46" t="s">
        <v>152</v>
      </c>
      <c r="BL88" s="46" t="s">
        <v>152</v>
      </c>
      <c r="BM88" s="46" t="s">
        <v>152</v>
      </c>
      <c r="BN88" s="46" t="s">
        <v>152</v>
      </c>
      <c r="BO88" s="46" t="s">
        <v>152</v>
      </c>
      <c r="BP88" s="46" t="s">
        <v>152</v>
      </c>
      <c r="BQ88" s="46" t="s">
        <v>152</v>
      </c>
      <c r="BR88" s="46" t="s">
        <v>152</v>
      </c>
      <c r="BS88" s="46" t="s">
        <v>152</v>
      </c>
      <c r="BT88" s="46" t="s">
        <v>152</v>
      </c>
      <c r="BU88" s="46" t="s">
        <v>152</v>
      </c>
      <c r="BV88" s="46" t="s">
        <v>152</v>
      </c>
      <c r="BW88" s="46" t="s">
        <v>152</v>
      </c>
      <c r="BX88" s="46" t="s">
        <v>152</v>
      </c>
      <c r="BY88" s="46" t="s">
        <v>152</v>
      </c>
      <c r="BZ88" s="38" t="e">
        <f t="shared" si="35"/>
        <v>#VALUE!</v>
      </c>
      <c r="CA88" s="38" t="e">
        <f t="shared" si="35"/>
        <v>#VALUE!</v>
      </c>
      <c r="CB88" s="38" t="e">
        <f t="shared" si="35"/>
        <v>#VALUE!</v>
      </c>
      <c r="CC88" s="38" t="e">
        <f t="shared" si="35"/>
        <v>#VALUE!</v>
      </c>
      <c r="CD88" s="38" t="e">
        <f t="shared" si="35"/>
        <v>#VALUE!</v>
      </c>
      <c r="CE88" s="34" t="e">
        <f t="shared" si="9"/>
        <v>#VALUE!</v>
      </c>
      <c r="CF88" s="34" t="e">
        <f t="shared" si="9"/>
        <v>#VALUE!</v>
      </c>
      <c r="CG88" s="34" t="e">
        <f t="shared" si="9"/>
        <v>#VALUE!</v>
      </c>
      <c r="CH88" s="34" t="e">
        <f t="shared" si="9"/>
        <v>#VALUE!</v>
      </c>
      <c r="CI88" s="34" t="e">
        <f t="shared" si="9"/>
        <v>#VALUE!</v>
      </c>
      <c r="CJ88" s="35" t="s">
        <v>152</v>
      </c>
    </row>
    <row r="89" spans="1:88" s="18" customFormat="1" ht="63" hidden="1" x14ac:dyDescent="0.25">
      <c r="A89" s="36" t="s">
        <v>134</v>
      </c>
      <c r="B89" s="37" t="s">
        <v>135</v>
      </c>
      <c r="C89" s="35" t="s">
        <v>152</v>
      </c>
      <c r="D89" s="35" t="s">
        <v>152</v>
      </c>
      <c r="E89" s="35" t="s">
        <v>152</v>
      </c>
      <c r="F89" s="35" t="s">
        <v>152</v>
      </c>
      <c r="G89" s="35" t="s">
        <v>152</v>
      </c>
      <c r="H89" s="38">
        <v>0</v>
      </c>
      <c r="I89" s="38">
        <v>0</v>
      </c>
      <c r="J89" s="35" t="s">
        <v>152</v>
      </c>
      <c r="K89" s="38">
        <v>0</v>
      </c>
      <c r="L89" s="38">
        <v>0</v>
      </c>
      <c r="M89" s="35" t="s">
        <v>152</v>
      </c>
      <c r="N89" s="35" t="s">
        <v>152</v>
      </c>
      <c r="O89" s="35" t="s">
        <v>152</v>
      </c>
      <c r="P89" s="38">
        <v>0</v>
      </c>
      <c r="Q89" s="38">
        <v>0</v>
      </c>
      <c r="R89" s="38">
        <v>0</v>
      </c>
      <c r="S89" s="38">
        <v>0</v>
      </c>
      <c r="T89" s="38">
        <v>0</v>
      </c>
      <c r="U89" s="38">
        <f t="shared" si="5"/>
        <v>0</v>
      </c>
      <c r="V89" s="38"/>
      <c r="W89" s="38">
        <v>0</v>
      </c>
      <c r="X89" s="38"/>
      <c r="Y89" s="38"/>
      <c r="Z89" s="35" t="s">
        <v>152</v>
      </c>
      <c r="AA89" s="38">
        <v>0</v>
      </c>
      <c r="AB89" s="38">
        <v>0</v>
      </c>
      <c r="AC89" s="38">
        <v>0</v>
      </c>
      <c r="AD89" s="38">
        <v>0</v>
      </c>
      <c r="AE89" s="38">
        <v>0</v>
      </c>
      <c r="AF89" s="43">
        <v>0</v>
      </c>
      <c r="AG89" s="43">
        <v>0</v>
      </c>
      <c r="AH89" s="43">
        <v>0</v>
      </c>
      <c r="AI89" s="43">
        <v>0</v>
      </c>
      <c r="AJ89" s="43">
        <v>0</v>
      </c>
      <c r="AK89" s="43">
        <v>0</v>
      </c>
      <c r="AL89" s="46" t="s">
        <v>152</v>
      </c>
      <c r="AM89" s="46" t="s">
        <v>152</v>
      </c>
      <c r="AN89" s="46" t="s">
        <v>152</v>
      </c>
      <c r="AO89" s="46" t="s">
        <v>152</v>
      </c>
      <c r="AP89" s="46" t="s">
        <v>152</v>
      </c>
      <c r="AQ89" s="38" t="str">
        <f t="shared" si="40"/>
        <v>нд</v>
      </c>
      <c r="AR89" s="38" t="str">
        <f t="shared" si="40"/>
        <v>нд</v>
      </c>
      <c r="AS89" s="38" t="str">
        <f t="shared" si="40"/>
        <v>нд</v>
      </c>
      <c r="AT89" s="38" t="str">
        <f t="shared" si="40"/>
        <v>нд</v>
      </c>
      <c r="AU89" s="38" t="str">
        <f t="shared" si="40"/>
        <v>нд</v>
      </c>
      <c r="AV89" s="46" t="s">
        <v>152</v>
      </c>
      <c r="AW89" s="46" t="s">
        <v>152</v>
      </c>
      <c r="AX89" s="46" t="s">
        <v>152</v>
      </c>
      <c r="AY89" s="46" t="s">
        <v>152</v>
      </c>
      <c r="AZ89" s="46" t="s">
        <v>152</v>
      </c>
      <c r="BA89" s="46"/>
      <c r="BB89" s="46"/>
      <c r="BC89" s="38" t="str">
        <f t="shared" si="45"/>
        <v>нд</v>
      </c>
      <c r="BD89" s="46"/>
      <c r="BE89" s="46"/>
      <c r="BF89" s="46" t="s">
        <v>152</v>
      </c>
      <c r="BG89" s="46" t="s">
        <v>152</v>
      </c>
      <c r="BH89" s="46" t="s">
        <v>152</v>
      </c>
      <c r="BI89" s="46" t="s">
        <v>152</v>
      </c>
      <c r="BJ89" s="46" t="s">
        <v>152</v>
      </c>
      <c r="BK89" s="46" t="s">
        <v>152</v>
      </c>
      <c r="BL89" s="46" t="s">
        <v>152</v>
      </c>
      <c r="BM89" s="46" t="s">
        <v>152</v>
      </c>
      <c r="BN89" s="46" t="s">
        <v>152</v>
      </c>
      <c r="BO89" s="46" t="s">
        <v>152</v>
      </c>
      <c r="BP89" s="46" t="s">
        <v>152</v>
      </c>
      <c r="BQ89" s="46" t="s">
        <v>152</v>
      </c>
      <c r="BR89" s="46" t="s">
        <v>152</v>
      </c>
      <c r="BS89" s="46" t="s">
        <v>152</v>
      </c>
      <c r="BT89" s="46" t="s">
        <v>152</v>
      </c>
      <c r="BU89" s="46" t="s">
        <v>152</v>
      </c>
      <c r="BV89" s="46" t="s">
        <v>152</v>
      </c>
      <c r="BW89" s="46" t="s">
        <v>152</v>
      </c>
      <c r="BX89" s="46" t="s">
        <v>152</v>
      </c>
      <c r="BY89" s="46" t="s">
        <v>152</v>
      </c>
      <c r="BZ89" s="38" t="e">
        <f t="shared" si="35"/>
        <v>#VALUE!</v>
      </c>
      <c r="CA89" s="38" t="e">
        <f t="shared" si="35"/>
        <v>#VALUE!</v>
      </c>
      <c r="CB89" s="38" t="e">
        <f t="shared" si="35"/>
        <v>#VALUE!</v>
      </c>
      <c r="CC89" s="38" t="e">
        <f t="shared" si="35"/>
        <v>#VALUE!</v>
      </c>
      <c r="CD89" s="38" t="e">
        <f t="shared" si="35"/>
        <v>#VALUE!</v>
      </c>
      <c r="CE89" s="34" t="e">
        <f t="shared" si="9"/>
        <v>#VALUE!</v>
      </c>
      <c r="CF89" s="34" t="e">
        <f t="shared" si="9"/>
        <v>#VALUE!</v>
      </c>
      <c r="CG89" s="34" t="e">
        <f t="shared" si="9"/>
        <v>#VALUE!</v>
      </c>
      <c r="CH89" s="34" t="e">
        <f t="shared" si="9"/>
        <v>#VALUE!</v>
      </c>
      <c r="CI89" s="34" t="e">
        <f t="shared" si="9"/>
        <v>#VALUE!</v>
      </c>
      <c r="CJ89" s="35" t="s">
        <v>152</v>
      </c>
    </row>
    <row r="90" spans="1:88" s="18" customFormat="1" ht="31.5" hidden="1" x14ac:dyDescent="0.25">
      <c r="A90" s="36" t="s">
        <v>136</v>
      </c>
      <c r="B90" s="37" t="s">
        <v>137</v>
      </c>
      <c r="C90" s="35" t="s">
        <v>152</v>
      </c>
      <c r="D90" s="35" t="s">
        <v>152</v>
      </c>
      <c r="E90" s="35" t="s">
        <v>152</v>
      </c>
      <c r="F90" s="35" t="s">
        <v>152</v>
      </c>
      <c r="G90" s="35" t="s">
        <v>152</v>
      </c>
      <c r="H90" s="38">
        <v>0</v>
      </c>
      <c r="I90" s="38">
        <v>0</v>
      </c>
      <c r="J90" s="35" t="s">
        <v>152</v>
      </c>
      <c r="K90" s="38">
        <v>0</v>
      </c>
      <c r="L90" s="38">
        <v>0</v>
      </c>
      <c r="M90" s="35" t="s">
        <v>152</v>
      </c>
      <c r="N90" s="35" t="s">
        <v>152</v>
      </c>
      <c r="O90" s="35" t="s">
        <v>152</v>
      </c>
      <c r="P90" s="38">
        <v>0</v>
      </c>
      <c r="Q90" s="38">
        <v>0</v>
      </c>
      <c r="R90" s="38">
        <v>0</v>
      </c>
      <c r="S90" s="38">
        <v>0</v>
      </c>
      <c r="T90" s="38">
        <v>0</v>
      </c>
      <c r="U90" s="38">
        <f t="shared" si="5"/>
        <v>0</v>
      </c>
      <c r="V90" s="38"/>
      <c r="W90" s="38">
        <v>0</v>
      </c>
      <c r="X90" s="38"/>
      <c r="Y90" s="38"/>
      <c r="Z90" s="35" t="s">
        <v>152</v>
      </c>
      <c r="AA90" s="38">
        <v>0</v>
      </c>
      <c r="AB90" s="38">
        <v>0</v>
      </c>
      <c r="AC90" s="38">
        <v>0</v>
      </c>
      <c r="AD90" s="38">
        <v>0</v>
      </c>
      <c r="AE90" s="38">
        <v>0</v>
      </c>
      <c r="AF90" s="43">
        <v>0</v>
      </c>
      <c r="AG90" s="43">
        <v>0</v>
      </c>
      <c r="AH90" s="43">
        <v>0</v>
      </c>
      <c r="AI90" s="43">
        <v>0</v>
      </c>
      <c r="AJ90" s="43">
        <v>0</v>
      </c>
      <c r="AK90" s="43">
        <v>0</v>
      </c>
      <c r="AL90" s="46" t="s">
        <v>152</v>
      </c>
      <c r="AM90" s="46" t="s">
        <v>152</v>
      </c>
      <c r="AN90" s="46" t="s">
        <v>152</v>
      </c>
      <c r="AO90" s="46" t="s">
        <v>152</v>
      </c>
      <c r="AP90" s="46" t="s">
        <v>152</v>
      </c>
      <c r="AQ90" s="38" t="str">
        <f t="shared" si="40"/>
        <v>нд</v>
      </c>
      <c r="AR90" s="38" t="str">
        <f t="shared" si="40"/>
        <v>нд</v>
      </c>
      <c r="AS90" s="38" t="str">
        <f t="shared" si="40"/>
        <v>нд</v>
      </c>
      <c r="AT90" s="38" t="str">
        <f t="shared" si="40"/>
        <v>нд</v>
      </c>
      <c r="AU90" s="38" t="str">
        <f t="shared" si="40"/>
        <v>нд</v>
      </c>
      <c r="AV90" s="46" t="s">
        <v>152</v>
      </c>
      <c r="AW90" s="46" t="s">
        <v>152</v>
      </c>
      <c r="AX90" s="46" t="s">
        <v>152</v>
      </c>
      <c r="AY90" s="46" t="s">
        <v>152</v>
      </c>
      <c r="AZ90" s="46" t="s">
        <v>152</v>
      </c>
      <c r="BA90" s="46"/>
      <c r="BB90" s="46"/>
      <c r="BC90" s="38" t="str">
        <f t="shared" ref="BC90:BC96" si="46">AX90</f>
        <v>нд</v>
      </c>
      <c r="BD90" s="46"/>
      <c r="BE90" s="46"/>
      <c r="BF90" s="46" t="s">
        <v>152</v>
      </c>
      <c r="BG90" s="46" t="s">
        <v>152</v>
      </c>
      <c r="BH90" s="46" t="s">
        <v>152</v>
      </c>
      <c r="BI90" s="46" t="s">
        <v>152</v>
      </c>
      <c r="BJ90" s="46" t="s">
        <v>152</v>
      </c>
      <c r="BK90" s="46" t="s">
        <v>152</v>
      </c>
      <c r="BL90" s="46" t="s">
        <v>152</v>
      </c>
      <c r="BM90" s="46" t="s">
        <v>152</v>
      </c>
      <c r="BN90" s="46" t="s">
        <v>152</v>
      </c>
      <c r="BO90" s="46" t="s">
        <v>152</v>
      </c>
      <c r="BP90" s="46" t="s">
        <v>152</v>
      </c>
      <c r="BQ90" s="46" t="s">
        <v>152</v>
      </c>
      <c r="BR90" s="46" t="s">
        <v>152</v>
      </c>
      <c r="BS90" s="46" t="s">
        <v>152</v>
      </c>
      <c r="BT90" s="46" t="s">
        <v>152</v>
      </c>
      <c r="BU90" s="46" t="s">
        <v>152</v>
      </c>
      <c r="BV90" s="46" t="s">
        <v>152</v>
      </c>
      <c r="BW90" s="46" t="s">
        <v>152</v>
      </c>
      <c r="BX90" s="46" t="s">
        <v>152</v>
      </c>
      <c r="BY90" s="46" t="s">
        <v>152</v>
      </c>
      <c r="BZ90" s="38" t="e">
        <f t="shared" si="35"/>
        <v>#VALUE!</v>
      </c>
      <c r="CA90" s="38" t="e">
        <f t="shared" si="35"/>
        <v>#VALUE!</v>
      </c>
      <c r="CB90" s="38" t="e">
        <f t="shared" si="35"/>
        <v>#VALUE!</v>
      </c>
      <c r="CC90" s="38" t="e">
        <f t="shared" si="35"/>
        <v>#VALUE!</v>
      </c>
      <c r="CD90" s="38" t="e">
        <f t="shared" si="35"/>
        <v>#VALUE!</v>
      </c>
      <c r="CE90" s="34" t="e">
        <f t="shared" si="9"/>
        <v>#VALUE!</v>
      </c>
      <c r="CF90" s="34" t="e">
        <f t="shared" si="9"/>
        <v>#VALUE!</v>
      </c>
      <c r="CG90" s="34" t="e">
        <f>BM90+BH90+AS90+AI90+BC90</f>
        <v>#VALUE!</v>
      </c>
      <c r="CH90" s="34" t="e">
        <f>BN90+BI90+AT90+AJ90+BD90</f>
        <v>#VALUE!</v>
      </c>
      <c r="CI90" s="34" t="e">
        <f>BO90+BJ90+AU90+AK90+BE90</f>
        <v>#VALUE!</v>
      </c>
      <c r="CJ90" s="35" t="s">
        <v>152</v>
      </c>
    </row>
    <row r="91" spans="1:88" s="18" customFormat="1" ht="47.25" hidden="1" x14ac:dyDescent="0.25">
      <c r="A91" s="36" t="s">
        <v>138</v>
      </c>
      <c r="B91" s="37" t="s">
        <v>139</v>
      </c>
      <c r="C91" s="35" t="s">
        <v>152</v>
      </c>
      <c r="D91" s="35" t="s">
        <v>152</v>
      </c>
      <c r="E91" s="35" t="s">
        <v>152</v>
      </c>
      <c r="F91" s="35" t="s">
        <v>152</v>
      </c>
      <c r="G91" s="35" t="s">
        <v>152</v>
      </c>
      <c r="H91" s="38">
        <v>0</v>
      </c>
      <c r="I91" s="38">
        <v>0</v>
      </c>
      <c r="J91" s="35" t="s">
        <v>152</v>
      </c>
      <c r="K91" s="38">
        <v>0</v>
      </c>
      <c r="L91" s="38">
        <v>0</v>
      </c>
      <c r="M91" s="35" t="s">
        <v>152</v>
      </c>
      <c r="N91" s="35" t="s">
        <v>152</v>
      </c>
      <c r="O91" s="35" t="s">
        <v>152</v>
      </c>
      <c r="P91" s="38">
        <v>0</v>
      </c>
      <c r="Q91" s="38">
        <v>0</v>
      </c>
      <c r="R91" s="38">
        <v>0</v>
      </c>
      <c r="S91" s="38">
        <v>0</v>
      </c>
      <c r="T91" s="38">
        <v>0</v>
      </c>
      <c r="U91" s="38">
        <f t="shared" ref="U91:U110" si="47">T91</f>
        <v>0</v>
      </c>
      <c r="V91" s="38"/>
      <c r="W91" s="38">
        <v>0</v>
      </c>
      <c r="X91" s="38"/>
      <c r="Y91" s="38"/>
      <c r="Z91" s="35" t="s">
        <v>152</v>
      </c>
      <c r="AA91" s="38">
        <v>0</v>
      </c>
      <c r="AB91" s="38">
        <v>0</v>
      </c>
      <c r="AC91" s="38">
        <v>0</v>
      </c>
      <c r="AD91" s="38">
        <v>0</v>
      </c>
      <c r="AE91" s="38">
        <v>0</v>
      </c>
      <c r="AF91" s="43">
        <v>0</v>
      </c>
      <c r="AG91" s="43">
        <v>0</v>
      </c>
      <c r="AH91" s="43">
        <v>0</v>
      </c>
      <c r="AI91" s="43">
        <v>0</v>
      </c>
      <c r="AJ91" s="43">
        <v>0</v>
      </c>
      <c r="AK91" s="43">
        <v>0</v>
      </c>
      <c r="AL91" s="46" t="s">
        <v>152</v>
      </c>
      <c r="AM91" s="46" t="s">
        <v>152</v>
      </c>
      <c r="AN91" s="46" t="s">
        <v>152</v>
      </c>
      <c r="AO91" s="46" t="s">
        <v>152</v>
      </c>
      <c r="AP91" s="46" t="s">
        <v>152</v>
      </c>
      <c r="AQ91" s="38" t="str">
        <f t="shared" si="40"/>
        <v>нд</v>
      </c>
      <c r="AR91" s="38" t="str">
        <f t="shared" si="40"/>
        <v>нд</v>
      </c>
      <c r="AS91" s="38" t="str">
        <f t="shared" si="40"/>
        <v>нд</v>
      </c>
      <c r="AT91" s="38" t="str">
        <f t="shared" si="40"/>
        <v>нд</v>
      </c>
      <c r="AU91" s="38" t="str">
        <f t="shared" si="40"/>
        <v>нд</v>
      </c>
      <c r="AV91" s="46" t="s">
        <v>152</v>
      </c>
      <c r="AW91" s="46" t="s">
        <v>152</v>
      </c>
      <c r="AX91" s="46" t="s">
        <v>152</v>
      </c>
      <c r="AY91" s="46" t="s">
        <v>152</v>
      </c>
      <c r="AZ91" s="46" t="s">
        <v>152</v>
      </c>
      <c r="BA91" s="46"/>
      <c r="BB91" s="46"/>
      <c r="BC91" s="38" t="str">
        <f t="shared" si="46"/>
        <v>нд</v>
      </c>
      <c r="BD91" s="46"/>
      <c r="BE91" s="46"/>
      <c r="BF91" s="46" t="s">
        <v>152</v>
      </c>
      <c r="BG91" s="46" t="s">
        <v>152</v>
      </c>
      <c r="BH91" s="46" t="s">
        <v>152</v>
      </c>
      <c r="BI91" s="46" t="s">
        <v>152</v>
      </c>
      <c r="BJ91" s="46" t="s">
        <v>152</v>
      </c>
      <c r="BK91" s="46" t="s">
        <v>152</v>
      </c>
      <c r="BL91" s="46" t="s">
        <v>152</v>
      </c>
      <c r="BM91" s="46" t="s">
        <v>152</v>
      </c>
      <c r="BN91" s="46" t="s">
        <v>152</v>
      </c>
      <c r="BO91" s="46" t="s">
        <v>152</v>
      </c>
      <c r="BP91" s="46" t="s">
        <v>152</v>
      </c>
      <c r="BQ91" s="46" t="s">
        <v>152</v>
      </c>
      <c r="BR91" s="46" t="s">
        <v>152</v>
      </c>
      <c r="BS91" s="46" t="s">
        <v>152</v>
      </c>
      <c r="BT91" s="46" t="s">
        <v>152</v>
      </c>
      <c r="BU91" s="46" t="s">
        <v>152</v>
      </c>
      <c r="BV91" s="46" t="s">
        <v>152</v>
      </c>
      <c r="BW91" s="46" t="s">
        <v>152</v>
      </c>
      <c r="BX91" s="46" t="s">
        <v>152</v>
      </c>
      <c r="BY91" s="46" t="s">
        <v>152</v>
      </c>
      <c r="BZ91" s="38" t="e">
        <f t="shared" si="35"/>
        <v>#VALUE!</v>
      </c>
      <c r="CA91" s="38" t="e">
        <f t="shared" si="35"/>
        <v>#VALUE!</v>
      </c>
      <c r="CB91" s="38" t="e">
        <f t="shared" si="35"/>
        <v>#VALUE!</v>
      </c>
      <c r="CC91" s="38" t="e">
        <f t="shared" si="35"/>
        <v>#VALUE!</v>
      </c>
      <c r="CD91" s="38" t="e">
        <f t="shared" si="35"/>
        <v>#VALUE!</v>
      </c>
      <c r="CE91" s="34" t="e">
        <f t="shared" ref="CE91:CH110" si="48">BK91+BF91+AQ91+AG91+BA91</f>
        <v>#VALUE!</v>
      </c>
      <c r="CF91" s="34" t="e">
        <f t="shared" si="48"/>
        <v>#VALUE!</v>
      </c>
      <c r="CG91" s="34" t="e">
        <f t="shared" si="48"/>
        <v>#VALUE!</v>
      </c>
      <c r="CH91" s="34" t="e">
        <f t="shared" si="48"/>
        <v>#VALUE!</v>
      </c>
      <c r="CI91" s="34" t="e">
        <f t="shared" ref="CI91:CI110" si="49">BO91+BJ91+AU91+AK91+BE91</f>
        <v>#VALUE!</v>
      </c>
      <c r="CJ91" s="35" t="s">
        <v>152</v>
      </c>
    </row>
    <row r="92" spans="1:88" s="18" customFormat="1" ht="63" hidden="1" x14ac:dyDescent="0.25">
      <c r="A92" s="36" t="s">
        <v>140</v>
      </c>
      <c r="B92" s="37" t="s">
        <v>141</v>
      </c>
      <c r="C92" s="35" t="s">
        <v>152</v>
      </c>
      <c r="D92" s="35" t="s">
        <v>152</v>
      </c>
      <c r="E92" s="35" t="s">
        <v>152</v>
      </c>
      <c r="F92" s="35" t="s">
        <v>152</v>
      </c>
      <c r="G92" s="35" t="s">
        <v>152</v>
      </c>
      <c r="H92" s="38">
        <v>0</v>
      </c>
      <c r="I92" s="38">
        <v>0</v>
      </c>
      <c r="J92" s="35" t="s">
        <v>152</v>
      </c>
      <c r="K92" s="38">
        <v>0</v>
      </c>
      <c r="L92" s="38">
        <v>0</v>
      </c>
      <c r="M92" s="35" t="s">
        <v>152</v>
      </c>
      <c r="N92" s="35" t="s">
        <v>152</v>
      </c>
      <c r="O92" s="35" t="s">
        <v>152</v>
      </c>
      <c r="P92" s="38">
        <v>0</v>
      </c>
      <c r="Q92" s="38">
        <v>0</v>
      </c>
      <c r="R92" s="38">
        <v>0</v>
      </c>
      <c r="S92" s="38">
        <v>0</v>
      </c>
      <c r="T92" s="38">
        <v>0</v>
      </c>
      <c r="U92" s="38">
        <f t="shared" si="47"/>
        <v>0</v>
      </c>
      <c r="V92" s="38"/>
      <c r="W92" s="38">
        <v>0</v>
      </c>
      <c r="X92" s="38"/>
      <c r="Y92" s="38"/>
      <c r="Z92" s="35" t="s">
        <v>152</v>
      </c>
      <c r="AA92" s="38">
        <v>0</v>
      </c>
      <c r="AB92" s="38">
        <v>0</v>
      </c>
      <c r="AC92" s="38">
        <v>0</v>
      </c>
      <c r="AD92" s="38">
        <v>0</v>
      </c>
      <c r="AE92" s="38">
        <v>0</v>
      </c>
      <c r="AF92" s="43">
        <v>0</v>
      </c>
      <c r="AG92" s="43">
        <v>0</v>
      </c>
      <c r="AH92" s="43">
        <v>0</v>
      </c>
      <c r="AI92" s="43">
        <v>0</v>
      </c>
      <c r="AJ92" s="43">
        <v>0</v>
      </c>
      <c r="AK92" s="43">
        <v>0</v>
      </c>
      <c r="AL92" s="46" t="s">
        <v>152</v>
      </c>
      <c r="AM92" s="46" t="s">
        <v>152</v>
      </c>
      <c r="AN92" s="46" t="s">
        <v>152</v>
      </c>
      <c r="AO92" s="46" t="s">
        <v>152</v>
      </c>
      <c r="AP92" s="46" t="s">
        <v>152</v>
      </c>
      <c r="AQ92" s="38" t="str">
        <f t="shared" si="40"/>
        <v>нд</v>
      </c>
      <c r="AR92" s="38" t="str">
        <f t="shared" si="40"/>
        <v>нд</v>
      </c>
      <c r="AS92" s="38" t="str">
        <f t="shared" si="40"/>
        <v>нд</v>
      </c>
      <c r="AT92" s="38" t="str">
        <f t="shared" si="40"/>
        <v>нд</v>
      </c>
      <c r="AU92" s="38" t="str">
        <f t="shared" si="40"/>
        <v>нд</v>
      </c>
      <c r="AV92" s="46" t="s">
        <v>152</v>
      </c>
      <c r="AW92" s="46" t="s">
        <v>152</v>
      </c>
      <c r="AX92" s="46" t="s">
        <v>152</v>
      </c>
      <c r="AY92" s="46" t="s">
        <v>152</v>
      </c>
      <c r="AZ92" s="46" t="s">
        <v>152</v>
      </c>
      <c r="BA92" s="46"/>
      <c r="BB92" s="46"/>
      <c r="BC92" s="38" t="str">
        <f t="shared" si="46"/>
        <v>нд</v>
      </c>
      <c r="BD92" s="46"/>
      <c r="BE92" s="46"/>
      <c r="BF92" s="46" t="s">
        <v>152</v>
      </c>
      <c r="BG92" s="46" t="s">
        <v>152</v>
      </c>
      <c r="BH92" s="46" t="s">
        <v>152</v>
      </c>
      <c r="BI92" s="46" t="s">
        <v>152</v>
      </c>
      <c r="BJ92" s="46" t="s">
        <v>152</v>
      </c>
      <c r="BK92" s="46" t="s">
        <v>152</v>
      </c>
      <c r="BL92" s="46" t="s">
        <v>152</v>
      </c>
      <c r="BM92" s="46" t="s">
        <v>152</v>
      </c>
      <c r="BN92" s="46" t="s">
        <v>152</v>
      </c>
      <c r="BO92" s="46" t="s">
        <v>152</v>
      </c>
      <c r="BP92" s="46" t="s">
        <v>152</v>
      </c>
      <c r="BQ92" s="46" t="s">
        <v>152</v>
      </c>
      <c r="BR92" s="46" t="s">
        <v>152</v>
      </c>
      <c r="BS92" s="46" t="s">
        <v>152</v>
      </c>
      <c r="BT92" s="46" t="s">
        <v>152</v>
      </c>
      <c r="BU92" s="46" t="s">
        <v>152</v>
      </c>
      <c r="BV92" s="46" t="s">
        <v>152</v>
      </c>
      <c r="BW92" s="46" t="s">
        <v>152</v>
      </c>
      <c r="BX92" s="46" t="s">
        <v>152</v>
      </c>
      <c r="BY92" s="46" t="s">
        <v>152</v>
      </c>
      <c r="BZ92" s="38" t="e">
        <f t="shared" si="35"/>
        <v>#VALUE!</v>
      </c>
      <c r="CA92" s="38" t="e">
        <f t="shared" si="35"/>
        <v>#VALUE!</v>
      </c>
      <c r="CB92" s="38" t="e">
        <f t="shared" si="35"/>
        <v>#VALUE!</v>
      </c>
      <c r="CC92" s="38" t="e">
        <f t="shared" si="35"/>
        <v>#VALUE!</v>
      </c>
      <c r="CD92" s="38" t="e">
        <f t="shared" si="35"/>
        <v>#VALUE!</v>
      </c>
      <c r="CE92" s="34" t="e">
        <f t="shared" si="48"/>
        <v>#VALUE!</v>
      </c>
      <c r="CF92" s="34" t="e">
        <f t="shared" si="48"/>
        <v>#VALUE!</v>
      </c>
      <c r="CG92" s="34" t="e">
        <f t="shared" si="48"/>
        <v>#VALUE!</v>
      </c>
      <c r="CH92" s="34" t="e">
        <f t="shared" si="48"/>
        <v>#VALUE!</v>
      </c>
      <c r="CI92" s="34" t="e">
        <f t="shared" si="49"/>
        <v>#VALUE!</v>
      </c>
      <c r="CJ92" s="35" t="s">
        <v>152</v>
      </c>
    </row>
    <row r="93" spans="1:88" s="18" customFormat="1" ht="63" hidden="1" x14ac:dyDescent="0.25">
      <c r="A93" s="36" t="s">
        <v>142</v>
      </c>
      <c r="B93" s="37" t="s">
        <v>143</v>
      </c>
      <c r="C93" s="35" t="s">
        <v>152</v>
      </c>
      <c r="D93" s="35" t="s">
        <v>152</v>
      </c>
      <c r="E93" s="35" t="s">
        <v>152</v>
      </c>
      <c r="F93" s="35" t="s">
        <v>152</v>
      </c>
      <c r="G93" s="35" t="s">
        <v>152</v>
      </c>
      <c r="H93" s="38">
        <v>0</v>
      </c>
      <c r="I93" s="38">
        <v>0</v>
      </c>
      <c r="J93" s="35" t="s">
        <v>152</v>
      </c>
      <c r="K93" s="38">
        <v>0</v>
      </c>
      <c r="L93" s="38">
        <v>0</v>
      </c>
      <c r="M93" s="35" t="s">
        <v>152</v>
      </c>
      <c r="N93" s="35" t="s">
        <v>152</v>
      </c>
      <c r="O93" s="35" t="s">
        <v>152</v>
      </c>
      <c r="P93" s="38">
        <v>0</v>
      </c>
      <c r="Q93" s="38">
        <v>0</v>
      </c>
      <c r="R93" s="38">
        <v>0</v>
      </c>
      <c r="S93" s="38">
        <v>0</v>
      </c>
      <c r="T93" s="38">
        <v>0</v>
      </c>
      <c r="U93" s="38">
        <f t="shared" si="47"/>
        <v>0</v>
      </c>
      <c r="V93" s="38"/>
      <c r="W93" s="38">
        <v>0</v>
      </c>
      <c r="X93" s="38"/>
      <c r="Y93" s="38"/>
      <c r="Z93" s="35" t="s">
        <v>152</v>
      </c>
      <c r="AA93" s="38">
        <v>0</v>
      </c>
      <c r="AB93" s="38">
        <v>0</v>
      </c>
      <c r="AC93" s="38">
        <v>0</v>
      </c>
      <c r="AD93" s="38">
        <v>0</v>
      </c>
      <c r="AE93" s="38">
        <v>0</v>
      </c>
      <c r="AF93" s="43">
        <v>0</v>
      </c>
      <c r="AG93" s="43">
        <v>0</v>
      </c>
      <c r="AH93" s="43">
        <v>0</v>
      </c>
      <c r="AI93" s="43">
        <v>0</v>
      </c>
      <c r="AJ93" s="43">
        <v>0</v>
      </c>
      <c r="AK93" s="43">
        <v>0</v>
      </c>
      <c r="AL93" s="46" t="s">
        <v>152</v>
      </c>
      <c r="AM93" s="46" t="s">
        <v>152</v>
      </c>
      <c r="AN93" s="46" t="s">
        <v>152</v>
      </c>
      <c r="AO93" s="46" t="s">
        <v>152</v>
      </c>
      <c r="AP93" s="46" t="s">
        <v>152</v>
      </c>
      <c r="AQ93" s="38" t="str">
        <f t="shared" si="40"/>
        <v>нд</v>
      </c>
      <c r="AR93" s="38" t="str">
        <f t="shared" si="40"/>
        <v>нд</v>
      </c>
      <c r="AS93" s="38" t="str">
        <f t="shared" si="40"/>
        <v>нд</v>
      </c>
      <c r="AT93" s="38" t="str">
        <f t="shared" si="40"/>
        <v>нд</v>
      </c>
      <c r="AU93" s="38" t="str">
        <f t="shared" si="40"/>
        <v>нд</v>
      </c>
      <c r="AV93" s="46" t="s">
        <v>152</v>
      </c>
      <c r="AW93" s="46" t="s">
        <v>152</v>
      </c>
      <c r="AX93" s="46" t="s">
        <v>152</v>
      </c>
      <c r="AY93" s="46" t="s">
        <v>152</v>
      </c>
      <c r="AZ93" s="46" t="s">
        <v>152</v>
      </c>
      <c r="BA93" s="46"/>
      <c r="BB93" s="46"/>
      <c r="BC93" s="38" t="str">
        <f t="shared" si="46"/>
        <v>нд</v>
      </c>
      <c r="BD93" s="46"/>
      <c r="BE93" s="46"/>
      <c r="BF93" s="46" t="s">
        <v>152</v>
      </c>
      <c r="BG93" s="46" t="s">
        <v>152</v>
      </c>
      <c r="BH93" s="46" t="s">
        <v>152</v>
      </c>
      <c r="BI93" s="46" t="s">
        <v>152</v>
      </c>
      <c r="BJ93" s="46" t="s">
        <v>152</v>
      </c>
      <c r="BK93" s="46" t="s">
        <v>152</v>
      </c>
      <c r="BL93" s="46" t="s">
        <v>152</v>
      </c>
      <c r="BM93" s="46" t="s">
        <v>152</v>
      </c>
      <c r="BN93" s="46" t="s">
        <v>152</v>
      </c>
      <c r="BO93" s="46" t="s">
        <v>152</v>
      </c>
      <c r="BP93" s="46" t="s">
        <v>152</v>
      </c>
      <c r="BQ93" s="46" t="s">
        <v>152</v>
      </c>
      <c r="BR93" s="46" t="s">
        <v>152</v>
      </c>
      <c r="BS93" s="46" t="s">
        <v>152</v>
      </c>
      <c r="BT93" s="46" t="s">
        <v>152</v>
      </c>
      <c r="BU93" s="46" t="s">
        <v>152</v>
      </c>
      <c r="BV93" s="46" t="s">
        <v>152</v>
      </c>
      <c r="BW93" s="46" t="s">
        <v>152</v>
      </c>
      <c r="BX93" s="46" t="s">
        <v>152</v>
      </c>
      <c r="BY93" s="46" t="s">
        <v>152</v>
      </c>
      <c r="BZ93" s="38" t="e">
        <f t="shared" si="35"/>
        <v>#VALUE!</v>
      </c>
      <c r="CA93" s="38" t="e">
        <f t="shared" si="35"/>
        <v>#VALUE!</v>
      </c>
      <c r="CB93" s="38" t="e">
        <f t="shared" si="35"/>
        <v>#VALUE!</v>
      </c>
      <c r="CC93" s="38" t="e">
        <f t="shared" si="35"/>
        <v>#VALUE!</v>
      </c>
      <c r="CD93" s="38" t="e">
        <f t="shared" si="35"/>
        <v>#VALUE!</v>
      </c>
      <c r="CE93" s="34" t="e">
        <f t="shared" si="48"/>
        <v>#VALUE!</v>
      </c>
      <c r="CF93" s="34" t="e">
        <f t="shared" si="48"/>
        <v>#VALUE!</v>
      </c>
      <c r="CG93" s="34" t="e">
        <f t="shared" si="48"/>
        <v>#VALUE!</v>
      </c>
      <c r="CH93" s="34" t="e">
        <f t="shared" si="48"/>
        <v>#VALUE!</v>
      </c>
      <c r="CI93" s="34" t="e">
        <f t="shared" si="49"/>
        <v>#VALUE!</v>
      </c>
      <c r="CJ93" s="35" t="s">
        <v>152</v>
      </c>
    </row>
    <row r="94" spans="1:88" s="18" customFormat="1" ht="63" hidden="1" x14ac:dyDescent="0.25">
      <c r="A94" s="36" t="s">
        <v>144</v>
      </c>
      <c r="B94" s="37" t="s">
        <v>145</v>
      </c>
      <c r="C94" s="35" t="s">
        <v>152</v>
      </c>
      <c r="D94" s="35" t="s">
        <v>152</v>
      </c>
      <c r="E94" s="35" t="s">
        <v>152</v>
      </c>
      <c r="F94" s="35" t="s">
        <v>152</v>
      </c>
      <c r="G94" s="35" t="s">
        <v>152</v>
      </c>
      <c r="H94" s="38">
        <v>0</v>
      </c>
      <c r="I94" s="38">
        <v>0</v>
      </c>
      <c r="J94" s="35" t="s">
        <v>152</v>
      </c>
      <c r="K94" s="38">
        <v>0</v>
      </c>
      <c r="L94" s="38">
        <v>0</v>
      </c>
      <c r="M94" s="35" t="s">
        <v>152</v>
      </c>
      <c r="N94" s="35" t="s">
        <v>152</v>
      </c>
      <c r="O94" s="35" t="s">
        <v>152</v>
      </c>
      <c r="P94" s="38">
        <v>0</v>
      </c>
      <c r="Q94" s="38">
        <v>0</v>
      </c>
      <c r="R94" s="38">
        <v>0</v>
      </c>
      <c r="S94" s="38">
        <v>0</v>
      </c>
      <c r="T94" s="38">
        <v>0</v>
      </c>
      <c r="U94" s="38">
        <f t="shared" si="47"/>
        <v>0</v>
      </c>
      <c r="V94" s="38"/>
      <c r="W94" s="38">
        <v>0</v>
      </c>
      <c r="X94" s="38"/>
      <c r="Y94" s="38"/>
      <c r="Z94" s="35" t="s">
        <v>152</v>
      </c>
      <c r="AA94" s="38">
        <v>0</v>
      </c>
      <c r="AB94" s="38">
        <v>0</v>
      </c>
      <c r="AC94" s="38">
        <v>0</v>
      </c>
      <c r="AD94" s="38">
        <v>0</v>
      </c>
      <c r="AE94" s="38">
        <v>0</v>
      </c>
      <c r="AF94" s="43">
        <v>0</v>
      </c>
      <c r="AG94" s="43">
        <v>0</v>
      </c>
      <c r="AH94" s="43">
        <v>0</v>
      </c>
      <c r="AI94" s="43">
        <v>0</v>
      </c>
      <c r="AJ94" s="43">
        <v>0</v>
      </c>
      <c r="AK94" s="43">
        <v>0</v>
      </c>
      <c r="AL94" s="46" t="s">
        <v>152</v>
      </c>
      <c r="AM94" s="46" t="s">
        <v>152</v>
      </c>
      <c r="AN94" s="46" t="s">
        <v>152</v>
      </c>
      <c r="AO94" s="46" t="s">
        <v>152</v>
      </c>
      <c r="AP94" s="46" t="s">
        <v>152</v>
      </c>
      <c r="AQ94" s="38" t="str">
        <f t="shared" si="40"/>
        <v>нд</v>
      </c>
      <c r="AR94" s="38" t="str">
        <f t="shared" si="40"/>
        <v>нд</v>
      </c>
      <c r="AS94" s="38" t="str">
        <f t="shared" si="40"/>
        <v>нд</v>
      </c>
      <c r="AT94" s="38" t="str">
        <f t="shared" si="40"/>
        <v>нд</v>
      </c>
      <c r="AU94" s="38" t="str">
        <f t="shared" si="40"/>
        <v>нд</v>
      </c>
      <c r="AV94" s="46" t="s">
        <v>152</v>
      </c>
      <c r="AW94" s="46" t="s">
        <v>152</v>
      </c>
      <c r="AX94" s="46" t="s">
        <v>152</v>
      </c>
      <c r="AY94" s="46" t="s">
        <v>152</v>
      </c>
      <c r="AZ94" s="46" t="s">
        <v>152</v>
      </c>
      <c r="BA94" s="46"/>
      <c r="BB94" s="46"/>
      <c r="BC94" s="38" t="str">
        <f t="shared" si="46"/>
        <v>нд</v>
      </c>
      <c r="BD94" s="46"/>
      <c r="BE94" s="46"/>
      <c r="BF94" s="46" t="s">
        <v>152</v>
      </c>
      <c r="BG94" s="46" t="s">
        <v>152</v>
      </c>
      <c r="BH94" s="46" t="s">
        <v>152</v>
      </c>
      <c r="BI94" s="46" t="s">
        <v>152</v>
      </c>
      <c r="BJ94" s="46" t="s">
        <v>152</v>
      </c>
      <c r="BK94" s="46" t="s">
        <v>152</v>
      </c>
      <c r="BL94" s="46" t="s">
        <v>152</v>
      </c>
      <c r="BM94" s="46" t="s">
        <v>152</v>
      </c>
      <c r="BN94" s="46" t="s">
        <v>152</v>
      </c>
      <c r="BO94" s="46" t="s">
        <v>152</v>
      </c>
      <c r="BP94" s="46" t="s">
        <v>152</v>
      </c>
      <c r="BQ94" s="46" t="s">
        <v>152</v>
      </c>
      <c r="BR94" s="46" t="s">
        <v>152</v>
      </c>
      <c r="BS94" s="46" t="s">
        <v>152</v>
      </c>
      <c r="BT94" s="46" t="s">
        <v>152</v>
      </c>
      <c r="BU94" s="46" t="s">
        <v>152</v>
      </c>
      <c r="BV94" s="46" t="s">
        <v>152</v>
      </c>
      <c r="BW94" s="46" t="s">
        <v>152</v>
      </c>
      <c r="BX94" s="46" t="s">
        <v>152</v>
      </c>
      <c r="BY94" s="46" t="s">
        <v>152</v>
      </c>
      <c r="BZ94" s="38" t="e">
        <f t="shared" si="35"/>
        <v>#VALUE!</v>
      </c>
      <c r="CA94" s="38" t="e">
        <f t="shared" si="35"/>
        <v>#VALUE!</v>
      </c>
      <c r="CB94" s="38" t="e">
        <f t="shared" si="35"/>
        <v>#VALUE!</v>
      </c>
      <c r="CC94" s="38" t="e">
        <f t="shared" si="35"/>
        <v>#VALUE!</v>
      </c>
      <c r="CD94" s="38" t="e">
        <f t="shared" si="35"/>
        <v>#VALUE!</v>
      </c>
      <c r="CE94" s="34" t="e">
        <f t="shared" si="48"/>
        <v>#VALUE!</v>
      </c>
      <c r="CF94" s="34" t="e">
        <f t="shared" si="48"/>
        <v>#VALUE!</v>
      </c>
      <c r="CG94" s="34" t="e">
        <f t="shared" si="48"/>
        <v>#VALUE!</v>
      </c>
      <c r="CH94" s="34" t="e">
        <f t="shared" si="48"/>
        <v>#VALUE!</v>
      </c>
      <c r="CI94" s="34" t="e">
        <f t="shared" si="49"/>
        <v>#VALUE!</v>
      </c>
      <c r="CJ94" s="35" t="s">
        <v>152</v>
      </c>
    </row>
    <row r="95" spans="1:88" s="18" customFormat="1" ht="47.25" hidden="1" x14ac:dyDescent="0.25">
      <c r="A95" s="36" t="s">
        <v>146</v>
      </c>
      <c r="B95" s="37" t="s">
        <v>147</v>
      </c>
      <c r="C95" s="35" t="s">
        <v>152</v>
      </c>
      <c r="D95" s="35" t="s">
        <v>152</v>
      </c>
      <c r="E95" s="35" t="s">
        <v>152</v>
      </c>
      <c r="F95" s="35" t="s">
        <v>152</v>
      </c>
      <c r="G95" s="35" t="s">
        <v>152</v>
      </c>
      <c r="H95" s="38">
        <v>0</v>
      </c>
      <c r="I95" s="38">
        <v>0</v>
      </c>
      <c r="J95" s="35" t="s">
        <v>152</v>
      </c>
      <c r="K95" s="38">
        <v>0</v>
      </c>
      <c r="L95" s="38">
        <v>0</v>
      </c>
      <c r="M95" s="35" t="s">
        <v>152</v>
      </c>
      <c r="N95" s="35" t="s">
        <v>152</v>
      </c>
      <c r="O95" s="35" t="s">
        <v>152</v>
      </c>
      <c r="P95" s="38">
        <v>0</v>
      </c>
      <c r="Q95" s="38">
        <v>0</v>
      </c>
      <c r="R95" s="38">
        <v>0</v>
      </c>
      <c r="S95" s="38">
        <v>0</v>
      </c>
      <c r="T95" s="38">
        <v>0</v>
      </c>
      <c r="U95" s="38">
        <f t="shared" si="47"/>
        <v>0</v>
      </c>
      <c r="V95" s="38"/>
      <c r="W95" s="38">
        <v>0</v>
      </c>
      <c r="X95" s="38"/>
      <c r="Y95" s="38"/>
      <c r="Z95" s="35" t="s">
        <v>152</v>
      </c>
      <c r="AA95" s="38">
        <v>0</v>
      </c>
      <c r="AB95" s="38">
        <v>0</v>
      </c>
      <c r="AC95" s="38">
        <v>0</v>
      </c>
      <c r="AD95" s="38">
        <v>0</v>
      </c>
      <c r="AE95" s="38">
        <v>0</v>
      </c>
      <c r="AF95" s="43">
        <v>0</v>
      </c>
      <c r="AG95" s="43">
        <v>0</v>
      </c>
      <c r="AH95" s="43">
        <v>0</v>
      </c>
      <c r="AI95" s="43">
        <v>0</v>
      </c>
      <c r="AJ95" s="43">
        <v>0</v>
      </c>
      <c r="AK95" s="43">
        <v>0</v>
      </c>
      <c r="AL95" s="46" t="s">
        <v>152</v>
      </c>
      <c r="AM95" s="46" t="s">
        <v>152</v>
      </c>
      <c r="AN95" s="46" t="s">
        <v>152</v>
      </c>
      <c r="AO95" s="46" t="s">
        <v>152</v>
      </c>
      <c r="AP95" s="46" t="s">
        <v>152</v>
      </c>
      <c r="AQ95" s="38" t="str">
        <f t="shared" si="40"/>
        <v>нд</v>
      </c>
      <c r="AR95" s="38" t="str">
        <f t="shared" si="40"/>
        <v>нд</v>
      </c>
      <c r="AS95" s="38" t="str">
        <f t="shared" si="40"/>
        <v>нд</v>
      </c>
      <c r="AT95" s="38" t="str">
        <f t="shared" si="40"/>
        <v>нд</v>
      </c>
      <c r="AU95" s="38" t="str">
        <f t="shared" si="40"/>
        <v>нд</v>
      </c>
      <c r="AV95" s="46" t="s">
        <v>152</v>
      </c>
      <c r="AW95" s="46" t="s">
        <v>152</v>
      </c>
      <c r="AX95" s="46" t="s">
        <v>152</v>
      </c>
      <c r="AY95" s="46" t="s">
        <v>152</v>
      </c>
      <c r="AZ95" s="46" t="s">
        <v>152</v>
      </c>
      <c r="BA95" s="46"/>
      <c r="BB95" s="46"/>
      <c r="BC95" s="38" t="str">
        <f t="shared" si="46"/>
        <v>нд</v>
      </c>
      <c r="BD95" s="46"/>
      <c r="BE95" s="46"/>
      <c r="BF95" s="46" t="s">
        <v>152</v>
      </c>
      <c r="BG95" s="46" t="s">
        <v>152</v>
      </c>
      <c r="BH95" s="46" t="s">
        <v>152</v>
      </c>
      <c r="BI95" s="46" t="s">
        <v>152</v>
      </c>
      <c r="BJ95" s="46" t="s">
        <v>152</v>
      </c>
      <c r="BK95" s="46" t="s">
        <v>152</v>
      </c>
      <c r="BL95" s="46" t="s">
        <v>152</v>
      </c>
      <c r="BM95" s="46" t="s">
        <v>152</v>
      </c>
      <c r="BN95" s="46" t="s">
        <v>152</v>
      </c>
      <c r="BO95" s="46" t="s">
        <v>152</v>
      </c>
      <c r="BP95" s="46" t="s">
        <v>152</v>
      </c>
      <c r="BQ95" s="46" t="s">
        <v>152</v>
      </c>
      <c r="BR95" s="46" t="s">
        <v>152</v>
      </c>
      <c r="BS95" s="46" t="s">
        <v>152</v>
      </c>
      <c r="BT95" s="46" t="s">
        <v>152</v>
      </c>
      <c r="BU95" s="46" t="s">
        <v>152</v>
      </c>
      <c r="BV95" s="46" t="s">
        <v>152</v>
      </c>
      <c r="BW95" s="46" t="s">
        <v>152</v>
      </c>
      <c r="BX95" s="46" t="s">
        <v>152</v>
      </c>
      <c r="BY95" s="46" t="s">
        <v>152</v>
      </c>
      <c r="BZ95" s="38" t="e">
        <f t="shared" si="35"/>
        <v>#VALUE!</v>
      </c>
      <c r="CA95" s="38" t="e">
        <f t="shared" si="35"/>
        <v>#VALUE!</v>
      </c>
      <c r="CB95" s="38" t="e">
        <f t="shared" si="35"/>
        <v>#VALUE!</v>
      </c>
      <c r="CC95" s="38" t="e">
        <f t="shared" si="35"/>
        <v>#VALUE!</v>
      </c>
      <c r="CD95" s="38" t="e">
        <f t="shared" si="35"/>
        <v>#VALUE!</v>
      </c>
      <c r="CE95" s="34" t="e">
        <f t="shared" si="48"/>
        <v>#VALUE!</v>
      </c>
      <c r="CF95" s="34" t="e">
        <f t="shared" si="48"/>
        <v>#VALUE!</v>
      </c>
      <c r="CG95" s="34" t="e">
        <f t="shared" si="48"/>
        <v>#VALUE!</v>
      </c>
      <c r="CH95" s="34" t="e">
        <f t="shared" si="48"/>
        <v>#VALUE!</v>
      </c>
      <c r="CI95" s="34" t="e">
        <f t="shared" si="49"/>
        <v>#VALUE!</v>
      </c>
      <c r="CJ95" s="35" t="s">
        <v>152</v>
      </c>
    </row>
    <row r="96" spans="1:88" s="18" customFormat="1" ht="47.25" hidden="1" x14ac:dyDescent="0.25">
      <c r="A96" s="36" t="s">
        <v>148</v>
      </c>
      <c r="B96" s="37" t="s">
        <v>149</v>
      </c>
      <c r="C96" s="35" t="s">
        <v>152</v>
      </c>
      <c r="D96" s="35" t="s">
        <v>152</v>
      </c>
      <c r="E96" s="35" t="s">
        <v>152</v>
      </c>
      <c r="F96" s="35" t="s">
        <v>152</v>
      </c>
      <c r="G96" s="35" t="s">
        <v>152</v>
      </c>
      <c r="H96" s="38">
        <v>0</v>
      </c>
      <c r="I96" s="38">
        <v>0</v>
      </c>
      <c r="J96" s="35" t="s">
        <v>152</v>
      </c>
      <c r="K96" s="38">
        <v>0</v>
      </c>
      <c r="L96" s="38">
        <v>0</v>
      </c>
      <c r="M96" s="35" t="s">
        <v>152</v>
      </c>
      <c r="N96" s="35" t="s">
        <v>152</v>
      </c>
      <c r="O96" s="35" t="s">
        <v>152</v>
      </c>
      <c r="P96" s="38">
        <v>0</v>
      </c>
      <c r="Q96" s="38">
        <v>0</v>
      </c>
      <c r="R96" s="38">
        <v>0</v>
      </c>
      <c r="S96" s="38">
        <v>0</v>
      </c>
      <c r="T96" s="38">
        <v>0</v>
      </c>
      <c r="U96" s="38">
        <f t="shared" si="47"/>
        <v>0</v>
      </c>
      <c r="V96" s="38"/>
      <c r="W96" s="38">
        <v>0</v>
      </c>
      <c r="X96" s="38"/>
      <c r="Y96" s="38"/>
      <c r="Z96" s="35" t="s">
        <v>152</v>
      </c>
      <c r="AA96" s="38">
        <v>0</v>
      </c>
      <c r="AB96" s="38">
        <v>0</v>
      </c>
      <c r="AC96" s="38">
        <v>0</v>
      </c>
      <c r="AD96" s="38">
        <v>0</v>
      </c>
      <c r="AE96" s="38">
        <v>0</v>
      </c>
      <c r="AF96" s="43">
        <v>0</v>
      </c>
      <c r="AG96" s="43">
        <v>0</v>
      </c>
      <c r="AH96" s="43">
        <v>0</v>
      </c>
      <c r="AI96" s="43">
        <v>0</v>
      </c>
      <c r="AJ96" s="43">
        <v>0</v>
      </c>
      <c r="AK96" s="43">
        <v>0</v>
      </c>
      <c r="AL96" s="46" t="s">
        <v>152</v>
      </c>
      <c r="AM96" s="46" t="s">
        <v>152</v>
      </c>
      <c r="AN96" s="46" t="s">
        <v>152</v>
      </c>
      <c r="AO96" s="46" t="s">
        <v>152</v>
      </c>
      <c r="AP96" s="46" t="s">
        <v>152</v>
      </c>
      <c r="AQ96" s="38" t="str">
        <f t="shared" si="40"/>
        <v>нд</v>
      </c>
      <c r="AR96" s="38" t="str">
        <f t="shared" si="40"/>
        <v>нд</v>
      </c>
      <c r="AS96" s="38" t="str">
        <f t="shared" si="40"/>
        <v>нд</v>
      </c>
      <c r="AT96" s="38" t="str">
        <f t="shared" si="40"/>
        <v>нд</v>
      </c>
      <c r="AU96" s="38" t="str">
        <f t="shared" si="40"/>
        <v>нд</v>
      </c>
      <c r="AV96" s="46" t="s">
        <v>152</v>
      </c>
      <c r="AW96" s="46" t="s">
        <v>152</v>
      </c>
      <c r="AX96" s="46" t="s">
        <v>152</v>
      </c>
      <c r="AY96" s="46" t="s">
        <v>152</v>
      </c>
      <c r="AZ96" s="46" t="s">
        <v>152</v>
      </c>
      <c r="BA96" s="46"/>
      <c r="BB96" s="46"/>
      <c r="BC96" s="38" t="str">
        <f t="shared" si="46"/>
        <v>нд</v>
      </c>
      <c r="BD96" s="46"/>
      <c r="BE96" s="46"/>
      <c r="BF96" s="46" t="s">
        <v>152</v>
      </c>
      <c r="BG96" s="46" t="s">
        <v>152</v>
      </c>
      <c r="BH96" s="46" t="s">
        <v>152</v>
      </c>
      <c r="BI96" s="46" t="s">
        <v>152</v>
      </c>
      <c r="BJ96" s="46" t="s">
        <v>152</v>
      </c>
      <c r="BK96" s="46" t="s">
        <v>152</v>
      </c>
      <c r="BL96" s="46" t="s">
        <v>152</v>
      </c>
      <c r="BM96" s="46" t="s">
        <v>152</v>
      </c>
      <c r="BN96" s="46" t="s">
        <v>152</v>
      </c>
      <c r="BO96" s="46" t="s">
        <v>152</v>
      </c>
      <c r="BP96" s="46" t="s">
        <v>152</v>
      </c>
      <c r="BQ96" s="46" t="s">
        <v>152</v>
      </c>
      <c r="BR96" s="46" t="s">
        <v>152</v>
      </c>
      <c r="BS96" s="46" t="s">
        <v>152</v>
      </c>
      <c r="BT96" s="46" t="s">
        <v>152</v>
      </c>
      <c r="BU96" s="46" t="s">
        <v>152</v>
      </c>
      <c r="BV96" s="46" t="s">
        <v>152</v>
      </c>
      <c r="BW96" s="46" t="s">
        <v>152</v>
      </c>
      <c r="BX96" s="46" t="s">
        <v>152</v>
      </c>
      <c r="BY96" s="46" t="s">
        <v>152</v>
      </c>
      <c r="BZ96" s="38" t="e">
        <f t="shared" si="35"/>
        <v>#VALUE!</v>
      </c>
      <c r="CA96" s="38" t="e">
        <f t="shared" si="35"/>
        <v>#VALUE!</v>
      </c>
      <c r="CB96" s="38" t="e">
        <f t="shared" si="35"/>
        <v>#VALUE!</v>
      </c>
      <c r="CC96" s="38" t="e">
        <f t="shared" si="35"/>
        <v>#VALUE!</v>
      </c>
      <c r="CD96" s="38" t="e">
        <f t="shared" si="35"/>
        <v>#VALUE!</v>
      </c>
      <c r="CE96" s="34" t="e">
        <f t="shared" si="48"/>
        <v>#VALUE!</v>
      </c>
      <c r="CF96" s="34" t="e">
        <f t="shared" si="48"/>
        <v>#VALUE!</v>
      </c>
      <c r="CG96" s="34" t="e">
        <f t="shared" si="48"/>
        <v>#VALUE!</v>
      </c>
      <c r="CH96" s="34" t="e">
        <f t="shared" si="48"/>
        <v>#VALUE!</v>
      </c>
      <c r="CI96" s="34" t="e">
        <f t="shared" si="49"/>
        <v>#VALUE!</v>
      </c>
      <c r="CJ96" s="35" t="s">
        <v>152</v>
      </c>
    </row>
    <row r="97" spans="1:88" s="18" customFormat="1" ht="31.5" x14ac:dyDescent="0.25">
      <c r="A97" s="36" t="s">
        <v>150</v>
      </c>
      <c r="B97" s="37" t="s">
        <v>151</v>
      </c>
      <c r="C97" s="35" t="s">
        <v>160</v>
      </c>
      <c r="D97" s="35" t="s">
        <v>152</v>
      </c>
      <c r="E97" s="35" t="s">
        <v>152</v>
      </c>
      <c r="F97" s="35" t="s">
        <v>152</v>
      </c>
      <c r="G97" s="35" t="s">
        <v>152</v>
      </c>
      <c r="H97" s="38">
        <f t="shared" ref="H97:T97" si="50">SUM(H98:H110)</f>
        <v>1.0337169114521101</v>
      </c>
      <c r="I97" s="38">
        <f t="shared" si="50"/>
        <v>69.521903651428346</v>
      </c>
      <c r="J97" s="38">
        <f t="shared" si="50"/>
        <v>0</v>
      </c>
      <c r="K97" s="38">
        <f t="shared" si="50"/>
        <v>1.0337169114521101</v>
      </c>
      <c r="L97" s="38">
        <f t="shared" si="50"/>
        <v>15.625377102672694</v>
      </c>
      <c r="M97" s="38">
        <f t="shared" si="50"/>
        <v>0</v>
      </c>
      <c r="N97" s="38">
        <f t="shared" si="50"/>
        <v>0</v>
      </c>
      <c r="O97" s="38">
        <f t="shared" si="50"/>
        <v>0</v>
      </c>
      <c r="P97" s="38">
        <f t="shared" si="50"/>
        <v>0</v>
      </c>
      <c r="Q97" s="38">
        <f t="shared" si="50"/>
        <v>0</v>
      </c>
      <c r="R97" s="38">
        <f t="shared" si="50"/>
        <v>0</v>
      </c>
      <c r="S97" s="38">
        <f t="shared" si="50"/>
        <v>0</v>
      </c>
      <c r="T97" s="38">
        <f t="shared" si="50"/>
        <v>88.784197556525967</v>
      </c>
      <c r="U97" s="38">
        <f t="shared" si="47"/>
        <v>88.784197556525967</v>
      </c>
      <c r="V97" s="38">
        <f t="shared" ref="V97:AP97" si="51">SUM(V98:V110)</f>
        <v>0</v>
      </c>
      <c r="W97" s="38">
        <f t="shared" si="51"/>
        <v>0</v>
      </c>
      <c r="X97" s="38">
        <f t="shared" si="51"/>
        <v>0</v>
      </c>
      <c r="Y97" s="38">
        <f t="shared" si="51"/>
        <v>0</v>
      </c>
      <c r="Z97" s="38">
        <f t="shared" si="51"/>
        <v>0</v>
      </c>
      <c r="AA97" s="38">
        <f t="shared" si="51"/>
        <v>0</v>
      </c>
      <c r="AB97" s="38">
        <f t="shared" si="51"/>
        <v>1.28199801134922</v>
      </c>
      <c r="AC97" s="38">
        <f t="shared" si="51"/>
        <v>0</v>
      </c>
      <c r="AD97" s="38">
        <f t="shared" si="51"/>
        <v>0</v>
      </c>
      <c r="AE97" s="38">
        <f t="shared" si="51"/>
        <v>0</v>
      </c>
      <c r="AF97" s="38">
        <f t="shared" si="51"/>
        <v>1.28199801134922</v>
      </c>
      <c r="AG97" s="38">
        <f t="shared" si="51"/>
        <v>28.881998011349221</v>
      </c>
      <c r="AH97" s="38">
        <f t="shared" si="51"/>
        <v>0</v>
      </c>
      <c r="AI97" s="38">
        <f t="shared" si="51"/>
        <v>0</v>
      </c>
      <c r="AJ97" s="38">
        <f t="shared" si="51"/>
        <v>27.6</v>
      </c>
      <c r="AK97" s="38">
        <f t="shared" si="51"/>
        <v>1.28199801134922</v>
      </c>
      <c r="AL97" s="38">
        <f t="shared" si="51"/>
        <v>7.2981743426051562</v>
      </c>
      <c r="AM97" s="38">
        <f t="shared" si="51"/>
        <v>0</v>
      </c>
      <c r="AN97" s="38">
        <f t="shared" si="51"/>
        <v>0</v>
      </c>
      <c r="AO97" s="38">
        <f t="shared" si="51"/>
        <v>7.2981743426051562</v>
      </c>
      <c r="AP97" s="38">
        <f t="shared" si="51"/>
        <v>0</v>
      </c>
      <c r="AQ97" s="38">
        <f t="shared" si="40"/>
        <v>7.2981743426051562</v>
      </c>
      <c r="AR97" s="38">
        <f t="shared" si="40"/>
        <v>0</v>
      </c>
      <c r="AS97" s="38">
        <f t="shared" si="40"/>
        <v>0</v>
      </c>
      <c r="AT97" s="38">
        <f t="shared" si="40"/>
        <v>7.2981743426051562</v>
      </c>
      <c r="AU97" s="38">
        <f t="shared" si="40"/>
        <v>0</v>
      </c>
      <c r="AV97" s="38">
        <f t="shared" ref="AV97:BS97" si="52">SUM(AV98:AV110)</f>
        <v>24.884</v>
      </c>
      <c r="AW97" s="38">
        <f t="shared" si="52"/>
        <v>0</v>
      </c>
      <c r="AX97" s="38">
        <f t="shared" si="52"/>
        <v>0</v>
      </c>
      <c r="AY97" s="38">
        <f t="shared" si="52"/>
        <v>0</v>
      </c>
      <c r="AZ97" s="38">
        <f t="shared" si="52"/>
        <v>24.884</v>
      </c>
      <c r="BA97" s="38">
        <f t="shared" si="52"/>
        <v>0</v>
      </c>
      <c r="BB97" s="38">
        <f t="shared" si="52"/>
        <v>0</v>
      </c>
      <c r="BC97" s="38">
        <f t="shared" si="52"/>
        <v>0</v>
      </c>
      <c r="BD97" s="38">
        <f t="shared" si="52"/>
        <v>0</v>
      </c>
      <c r="BE97" s="38">
        <f t="shared" si="52"/>
        <v>0</v>
      </c>
      <c r="BF97" s="38">
        <f t="shared" si="52"/>
        <v>77.368095531342064</v>
      </c>
      <c r="BG97" s="38">
        <f t="shared" si="52"/>
        <v>0</v>
      </c>
      <c r="BH97" s="38">
        <f t="shared" si="52"/>
        <v>0</v>
      </c>
      <c r="BI97" s="38">
        <f t="shared" si="52"/>
        <v>7.4503510833420696</v>
      </c>
      <c r="BJ97" s="38">
        <f t="shared" si="52"/>
        <v>69.917744447999993</v>
      </c>
      <c r="BK97" s="38">
        <f t="shared" si="52"/>
        <v>57.643309351229526</v>
      </c>
      <c r="BL97" s="38">
        <f t="shared" si="52"/>
        <v>0</v>
      </c>
      <c r="BM97" s="38">
        <f t="shared" si="52"/>
        <v>0</v>
      </c>
      <c r="BN97" s="38">
        <f t="shared" si="52"/>
        <v>2.8359296712295299</v>
      </c>
      <c r="BO97" s="38">
        <f t="shared" si="52"/>
        <v>54.807379679999997</v>
      </c>
      <c r="BP97" s="38">
        <f t="shared" si="52"/>
        <v>0</v>
      </c>
      <c r="BQ97" s="38">
        <f t="shared" si="52"/>
        <v>0</v>
      </c>
      <c r="BR97" s="38">
        <f t="shared" si="52"/>
        <v>0</v>
      </c>
      <c r="BS97" s="38">
        <f t="shared" si="52"/>
        <v>0</v>
      </c>
      <c r="BT97" s="38">
        <f t="shared" ref="BT97:BY97" si="53">SUM(BT98:BT110)</f>
        <v>0</v>
      </c>
      <c r="BU97" s="38">
        <f t="shared" si="53"/>
        <v>0</v>
      </c>
      <c r="BV97" s="38">
        <f t="shared" si="53"/>
        <v>0</v>
      </c>
      <c r="BW97" s="38">
        <f t="shared" si="53"/>
        <v>0</v>
      </c>
      <c r="BX97" s="38">
        <f t="shared" si="53"/>
        <v>0</v>
      </c>
      <c r="BY97" s="38">
        <f t="shared" si="53"/>
        <v>0</v>
      </c>
      <c r="BZ97" s="38">
        <f t="shared" si="35"/>
        <v>168.47557723652599</v>
      </c>
      <c r="CA97" s="38">
        <f t="shared" si="35"/>
        <v>0</v>
      </c>
      <c r="CB97" s="38">
        <f t="shared" si="35"/>
        <v>0</v>
      </c>
      <c r="CC97" s="38">
        <f t="shared" si="35"/>
        <v>17.584455097176757</v>
      </c>
      <c r="CD97" s="38">
        <f t="shared" si="35"/>
        <v>150.89112213934922</v>
      </c>
      <c r="CE97" s="34">
        <f t="shared" si="48"/>
        <v>171.19157723652597</v>
      </c>
      <c r="CF97" s="34">
        <f t="shared" si="48"/>
        <v>0</v>
      </c>
      <c r="CG97" s="34">
        <f t="shared" si="48"/>
        <v>0</v>
      </c>
      <c r="CH97" s="34">
        <f t="shared" si="48"/>
        <v>45.184455097176759</v>
      </c>
      <c r="CI97" s="34">
        <f t="shared" si="49"/>
        <v>126.00712213934921</v>
      </c>
      <c r="CJ97" s="52" t="s">
        <v>152</v>
      </c>
    </row>
    <row r="98" spans="1:88" s="18" customFormat="1" ht="51.75" customHeight="1" x14ac:dyDescent="0.25">
      <c r="A98" s="49" t="s">
        <v>283</v>
      </c>
      <c r="B98" s="39" t="s">
        <v>217</v>
      </c>
      <c r="C98" s="52" t="s">
        <v>284</v>
      </c>
      <c r="D98" s="35" t="s">
        <v>159</v>
      </c>
      <c r="E98" s="35">
        <v>2021</v>
      </c>
      <c r="F98" s="35">
        <v>2021</v>
      </c>
      <c r="G98" s="35"/>
      <c r="H98" s="38" t="s">
        <v>152</v>
      </c>
      <c r="I98" s="38">
        <v>1.7599994999999999</v>
      </c>
      <c r="J98" s="45" t="s">
        <v>242</v>
      </c>
      <c r="K98" s="38" t="s">
        <v>152</v>
      </c>
      <c r="L98" s="38">
        <v>1.7599994999999999</v>
      </c>
      <c r="M98" s="45" t="s">
        <v>242</v>
      </c>
      <c r="N98" s="35" t="s">
        <v>152</v>
      </c>
      <c r="O98" s="29">
        <v>0</v>
      </c>
      <c r="P98" s="38" t="s">
        <v>152</v>
      </c>
      <c r="Q98" s="38" t="s">
        <v>152</v>
      </c>
      <c r="R98" s="38"/>
      <c r="S98" s="38"/>
      <c r="T98" s="38">
        <v>2.0444161351319998</v>
      </c>
      <c r="U98" s="38">
        <f t="shared" si="47"/>
        <v>2.0444161351319998</v>
      </c>
      <c r="V98" s="38">
        <v>0</v>
      </c>
      <c r="W98" s="38">
        <v>0</v>
      </c>
      <c r="X98" s="38">
        <v>0</v>
      </c>
      <c r="Y98" s="38">
        <v>0</v>
      </c>
      <c r="Z98" s="38">
        <v>0</v>
      </c>
      <c r="AA98" s="38">
        <v>0</v>
      </c>
      <c r="AB98" s="38">
        <f t="shared" ref="AB98:AB110" si="54">AE98</f>
        <v>0</v>
      </c>
      <c r="AC98" s="38">
        <v>0</v>
      </c>
      <c r="AD98" s="38">
        <v>0</v>
      </c>
      <c r="AE98" s="38">
        <v>0</v>
      </c>
      <c r="AF98" s="43">
        <v>0</v>
      </c>
      <c r="AG98" s="43">
        <f>AB98</f>
        <v>0</v>
      </c>
      <c r="AH98" s="43">
        <f>AC98</f>
        <v>0</v>
      </c>
      <c r="AI98" s="43">
        <f>AD98</f>
        <v>0</v>
      </c>
      <c r="AJ98" s="43">
        <f>AE98</f>
        <v>0</v>
      </c>
      <c r="AK98" s="43">
        <f>AF98</f>
        <v>0</v>
      </c>
      <c r="AL98" s="43">
        <f>AO98</f>
        <v>2.0444161351319998</v>
      </c>
      <c r="AM98" s="43">
        <v>0</v>
      </c>
      <c r="AN98" s="43">
        <v>0</v>
      </c>
      <c r="AO98" s="43">
        <f>T98</f>
        <v>2.0444161351319998</v>
      </c>
      <c r="AP98" s="43">
        <v>0</v>
      </c>
      <c r="AQ98" s="38">
        <f t="shared" si="40"/>
        <v>2.0444161351319998</v>
      </c>
      <c r="AR98" s="38">
        <f t="shared" si="40"/>
        <v>0</v>
      </c>
      <c r="AS98" s="38">
        <f t="shared" si="40"/>
        <v>0</v>
      </c>
      <c r="AT98" s="38">
        <f t="shared" si="40"/>
        <v>2.0444161351319998</v>
      </c>
      <c r="AU98" s="38">
        <f t="shared" si="40"/>
        <v>0</v>
      </c>
      <c r="AV98" s="38">
        <f t="shared" ref="AV98:AZ102" si="55">AV99</f>
        <v>0</v>
      </c>
      <c r="AW98" s="38">
        <f t="shared" si="55"/>
        <v>0</v>
      </c>
      <c r="AX98" s="38">
        <f t="shared" si="55"/>
        <v>0</v>
      </c>
      <c r="AY98" s="38">
        <f t="shared" si="55"/>
        <v>0</v>
      </c>
      <c r="AZ98" s="38">
        <f t="shared" si="55"/>
        <v>0</v>
      </c>
      <c r="BA98" s="38">
        <f t="shared" ref="BA98:BE100" si="56">SUM(BA99:BA111)</f>
        <v>0</v>
      </c>
      <c r="BB98" s="38">
        <f t="shared" si="56"/>
        <v>0</v>
      </c>
      <c r="BC98" s="38">
        <f t="shared" si="56"/>
        <v>0</v>
      </c>
      <c r="BD98" s="38">
        <f t="shared" si="56"/>
        <v>0</v>
      </c>
      <c r="BE98" s="38">
        <f t="shared" si="56"/>
        <v>0</v>
      </c>
      <c r="BF98" s="38">
        <f t="shared" ref="BF98:BH103" si="57">BF99</f>
        <v>0</v>
      </c>
      <c r="BG98" s="38">
        <f t="shared" si="57"/>
        <v>0</v>
      </c>
      <c r="BH98" s="38">
        <f t="shared" si="57"/>
        <v>0</v>
      </c>
      <c r="BI98" s="38">
        <v>0</v>
      </c>
      <c r="BJ98" s="38">
        <f t="shared" ref="BJ98:BO103" si="58">BJ99</f>
        <v>0</v>
      </c>
      <c r="BK98" s="38">
        <f t="shared" si="58"/>
        <v>0</v>
      </c>
      <c r="BL98" s="38">
        <f t="shared" si="58"/>
        <v>0</v>
      </c>
      <c r="BM98" s="38">
        <f t="shared" si="58"/>
        <v>0</v>
      </c>
      <c r="BN98" s="38">
        <f t="shared" si="58"/>
        <v>0</v>
      </c>
      <c r="BO98" s="38">
        <f t="shared" si="58"/>
        <v>0</v>
      </c>
      <c r="BP98" s="30"/>
      <c r="BQ98" s="30"/>
      <c r="BR98" s="30"/>
      <c r="BS98" s="30"/>
      <c r="BT98" s="30"/>
      <c r="BU98" s="30"/>
      <c r="BV98" s="30"/>
      <c r="BW98" s="30"/>
      <c r="BX98" s="30"/>
      <c r="BY98" s="30"/>
      <c r="BZ98" s="38">
        <f t="shared" si="35"/>
        <v>2.0444161351319998</v>
      </c>
      <c r="CA98" s="38">
        <f t="shared" si="35"/>
        <v>0</v>
      </c>
      <c r="CB98" s="38">
        <f t="shared" si="35"/>
        <v>0</v>
      </c>
      <c r="CC98" s="38">
        <f t="shared" si="35"/>
        <v>2.0444161351319998</v>
      </c>
      <c r="CD98" s="38">
        <f t="shared" si="35"/>
        <v>0</v>
      </c>
      <c r="CE98" s="34">
        <f t="shared" si="48"/>
        <v>2.0444161351319998</v>
      </c>
      <c r="CF98" s="34">
        <f t="shared" si="48"/>
        <v>0</v>
      </c>
      <c r="CG98" s="34">
        <f t="shared" si="48"/>
        <v>0</v>
      </c>
      <c r="CH98" s="34">
        <f t="shared" si="48"/>
        <v>2.0444161351319998</v>
      </c>
      <c r="CI98" s="34">
        <f t="shared" si="49"/>
        <v>0</v>
      </c>
      <c r="CJ98" s="39" t="s">
        <v>248</v>
      </c>
    </row>
    <row r="99" spans="1:88" s="18" customFormat="1" ht="67.5" customHeight="1" x14ac:dyDescent="0.25">
      <c r="A99" s="49" t="s">
        <v>153</v>
      </c>
      <c r="B99" s="39" t="s">
        <v>218</v>
      </c>
      <c r="C99" s="52" t="s">
        <v>264</v>
      </c>
      <c r="D99" s="35" t="s">
        <v>159</v>
      </c>
      <c r="E99" s="35">
        <v>2021</v>
      </c>
      <c r="F99" s="35">
        <v>2021</v>
      </c>
      <c r="G99" s="35"/>
      <c r="H99" s="38" t="s">
        <v>152</v>
      </c>
      <c r="I99" s="38">
        <v>0.25000000379999998</v>
      </c>
      <c r="J99" s="45" t="s">
        <v>243</v>
      </c>
      <c r="K99" s="38" t="s">
        <v>152</v>
      </c>
      <c r="L99" s="38">
        <v>0.25000000379999998</v>
      </c>
      <c r="M99" s="45" t="s">
        <v>243</v>
      </c>
      <c r="N99" s="35" t="s">
        <v>152</v>
      </c>
      <c r="O99" s="29">
        <v>0</v>
      </c>
      <c r="P99" s="38" t="s">
        <v>152</v>
      </c>
      <c r="Q99" s="38" t="s">
        <v>152</v>
      </c>
      <c r="R99" s="38"/>
      <c r="S99" s="38"/>
      <c r="T99" s="38">
        <v>0.29040010610899702</v>
      </c>
      <c r="U99" s="38">
        <f t="shared" si="47"/>
        <v>0.29040010610899702</v>
      </c>
      <c r="V99" s="38">
        <v>0</v>
      </c>
      <c r="W99" s="38">
        <v>0</v>
      </c>
      <c r="X99" s="38">
        <v>0</v>
      </c>
      <c r="Y99" s="38">
        <v>0</v>
      </c>
      <c r="Z99" s="38">
        <v>0</v>
      </c>
      <c r="AA99" s="38">
        <v>0</v>
      </c>
      <c r="AB99" s="38">
        <f t="shared" si="54"/>
        <v>0</v>
      </c>
      <c r="AC99" s="38">
        <v>0</v>
      </c>
      <c r="AD99" s="38">
        <v>0</v>
      </c>
      <c r="AE99" s="38">
        <v>0</v>
      </c>
      <c r="AF99" s="43">
        <v>0</v>
      </c>
      <c r="AG99" s="43">
        <f t="shared" ref="AG99:AK110" si="59">AB99</f>
        <v>0</v>
      </c>
      <c r="AH99" s="43">
        <f t="shared" si="59"/>
        <v>0</v>
      </c>
      <c r="AI99" s="43">
        <f t="shared" si="59"/>
        <v>0</v>
      </c>
      <c r="AJ99" s="43">
        <f t="shared" si="59"/>
        <v>0</v>
      </c>
      <c r="AK99" s="43">
        <f t="shared" si="59"/>
        <v>0</v>
      </c>
      <c r="AL99" s="43">
        <f>AO99</f>
        <v>0.29040010610899702</v>
      </c>
      <c r="AM99" s="43">
        <v>0</v>
      </c>
      <c r="AN99" s="43">
        <v>0</v>
      </c>
      <c r="AO99" s="43">
        <f>T99</f>
        <v>0.29040010610899702</v>
      </c>
      <c r="AP99" s="43">
        <v>0</v>
      </c>
      <c r="AQ99" s="38">
        <f t="shared" si="40"/>
        <v>0.29040010610899702</v>
      </c>
      <c r="AR99" s="38">
        <f t="shared" si="40"/>
        <v>0</v>
      </c>
      <c r="AS99" s="38">
        <f t="shared" si="40"/>
        <v>0</v>
      </c>
      <c r="AT99" s="38">
        <f t="shared" si="40"/>
        <v>0.29040010610899702</v>
      </c>
      <c r="AU99" s="38">
        <f t="shared" si="40"/>
        <v>0</v>
      </c>
      <c r="AV99" s="38">
        <v>0</v>
      </c>
      <c r="AW99" s="38">
        <f t="shared" si="55"/>
        <v>0</v>
      </c>
      <c r="AX99" s="38">
        <f t="shared" si="55"/>
        <v>0</v>
      </c>
      <c r="AY99" s="38">
        <v>0</v>
      </c>
      <c r="AZ99" s="38">
        <f t="shared" si="55"/>
        <v>0</v>
      </c>
      <c r="BA99" s="38">
        <f t="shared" si="56"/>
        <v>0</v>
      </c>
      <c r="BB99" s="38">
        <f t="shared" si="56"/>
        <v>0</v>
      </c>
      <c r="BC99" s="38">
        <f t="shared" si="56"/>
        <v>0</v>
      </c>
      <c r="BD99" s="38">
        <f t="shared" si="56"/>
        <v>0</v>
      </c>
      <c r="BE99" s="38">
        <f t="shared" si="56"/>
        <v>0</v>
      </c>
      <c r="BF99" s="38">
        <f t="shared" si="57"/>
        <v>0</v>
      </c>
      <c r="BG99" s="38">
        <f t="shared" si="57"/>
        <v>0</v>
      </c>
      <c r="BH99" s="38">
        <f t="shared" si="57"/>
        <v>0</v>
      </c>
      <c r="BI99" s="38">
        <v>0</v>
      </c>
      <c r="BJ99" s="38">
        <f t="shared" si="58"/>
        <v>0</v>
      </c>
      <c r="BK99" s="38">
        <f t="shared" si="58"/>
        <v>0</v>
      </c>
      <c r="BL99" s="38">
        <f t="shared" si="58"/>
        <v>0</v>
      </c>
      <c r="BM99" s="38">
        <f t="shared" si="58"/>
        <v>0</v>
      </c>
      <c r="BN99" s="38">
        <f t="shared" si="58"/>
        <v>0</v>
      </c>
      <c r="BO99" s="38">
        <f t="shared" si="58"/>
        <v>0</v>
      </c>
      <c r="BP99" s="30"/>
      <c r="BQ99" s="30"/>
      <c r="BR99" s="30"/>
      <c r="BS99" s="30"/>
      <c r="BT99" s="30"/>
      <c r="BU99" s="30"/>
      <c r="BV99" s="30"/>
      <c r="BW99" s="30"/>
      <c r="BX99" s="30"/>
      <c r="BY99" s="30"/>
      <c r="BZ99" s="38">
        <f t="shared" si="35"/>
        <v>0.29040010610899702</v>
      </c>
      <c r="CA99" s="38">
        <f t="shared" si="35"/>
        <v>0</v>
      </c>
      <c r="CB99" s="38">
        <f t="shared" si="35"/>
        <v>0</v>
      </c>
      <c r="CC99" s="38">
        <f t="shared" si="35"/>
        <v>0.29040010610899702</v>
      </c>
      <c r="CD99" s="38">
        <f t="shared" si="35"/>
        <v>0</v>
      </c>
      <c r="CE99" s="34">
        <f t="shared" si="48"/>
        <v>0.29040010610899702</v>
      </c>
      <c r="CF99" s="34">
        <f t="shared" si="48"/>
        <v>0</v>
      </c>
      <c r="CG99" s="34">
        <f t="shared" si="48"/>
        <v>0</v>
      </c>
      <c r="CH99" s="34">
        <f t="shared" si="48"/>
        <v>0.29040010610899702</v>
      </c>
      <c r="CI99" s="34">
        <f t="shared" si="49"/>
        <v>0</v>
      </c>
      <c r="CJ99" s="39" t="s">
        <v>247</v>
      </c>
    </row>
    <row r="100" spans="1:88" s="18" customFormat="1" ht="74.25" customHeight="1" x14ac:dyDescent="0.25">
      <c r="A100" s="49" t="s">
        <v>158</v>
      </c>
      <c r="B100" s="39" t="s">
        <v>219</v>
      </c>
      <c r="C100" s="52" t="s">
        <v>265</v>
      </c>
      <c r="D100" s="35" t="s">
        <v>159</v>
      </c>
      <c r="E100" s="35">
        <v>2021</v>
      </c>
      <c r="F100" s="35">
        <v>2021</v>
      </c>
      <c r="G100" s="35"/>
      <c r="H100" s="38" t="s">
        <v>152</v>
      </c>
      <c r="I100" s="38">
        <v>0.30401756000000002</v>
      </c>
      <c r="J100" s="45" t="s">
        <v>244</v>
      </c>
      <c r="K100" s="38" t="s">
        <v>152</v>
      </c>
      <c r="L100" s="38">
        <v>0.30401756000000002</v>
      </c>
      <c r="M100" s="45" t="s">
        <v>244</v>
      </c>
      <c r="N100" s="35" t="s">
        <v>152</v>
      </c>
      <c r="O100" s="29">
        <v>0</v>
      </c>
      <c r="P100" s="38" t="s">
        <v>152</v>
      </c>
      <c r="Q100" s="38" t="s">
        <v>152</v>
      </c>
      <c r="R100" s="38"/>
      <c r="S100" s="38"/>
      <c r="T100" s="38">
        <v>0.35314692136415998</v>
      </c>
      <c r="U100" s="38">
        <f t="shared" si="47"/>
        <v>0.35314692136415998</v>
      </c>
      <c r="V100" s="38">
        <v>0</v>
      </c>
      <c r="W100" s="38">
        <v>0</v>
      </c>
      <c r="X100" s="38">
        <v>0</v>
      </c>
      <c r="Y100" s="38">
        <v>0</v>
      </c>
      <c r="Z100" s="38">
        <v>0</v>
      </c>
      <c r="AA100" s="38">
        <v>0</v>
      </c>
      <c r="AB100" s="38">
        <f t="shared" si="54"/>
        <v>0</v>
      </c>
      <c r="AC100" s="38">
        <v>0</v>
      </c>
      <c r="AD100" s="38">
        <v>0</v>
      </c>
      <c r="AE100" s="38">
        <v>0</v>
      </c>
      <c r="AF100" s="43">
        <v>0</v>
      </c>
      <c r="AG100" s="43">
        <f t="shared" si="59"/>
        <v>0</v>
      </c>
      <c r="AH100" s="43">
        <f t="shared" si="59"/>
        <v>0</v>
      </c>
      <c r="AI100" s="43">
        <f t="shared" si="59"/>
        <v>0</v>
      </c>
      <c r="AJ100" s="43">
        <f t="shared" si="59"/>
        <v>0</v>
      </c>
      <c r="AK100" s="43">
        <f t="shared" si="59"/>
        <v>0</v>
      </c>
      <c r="AL100" s="43">
        <f>AO100</f>
        <v>0.35314692136415998</v>
      </c>
      <c r="AM100" s="43">
        <v>0</v>
      </c>
      <c r="AN100" s="43">
        <v>0</v>
      </c>
      <c r="AO100" s="43">
        <f>T100</f>
        <v>0.35314692136415998</v>
      </c>
      <c r="AP100" s="43">
        <v>0</v>
      </c>
      <c r="AQ100" s="38">
        <f t="shared" si="40"/>
        <v>0.35314692136415998</v>
      </c>
      <c r="AR100" s="38">
        <f t="shared" si="40"/>
        <v>0</v>
      </c>
      <c r="AS100" s="38">
        <f t="shared" si="40"/>
        <v>0</v>
      </c>
      <c r="AT100" s="38">
        <f t="shared" si="40"/>
        <v>0.35314692136415998</v>
      </c>
      <c r="AU100" s="38">
        <f t="shared" si="40"/>
        <v>0</v>
      </c>
      <c r="AV100" s="38">
        <v>0</v>
      </c>
      <c r="AW100" s="38">
        <f t="shared" si="55"/>
        <v>0</v>
      </c>
      <c r="AX100" s="38">
        <f t="shared" si="55"/>
        <v>0</v>
      </c>
      <c r="AY100" s="38">
        <v>0</v>
      </c>
      <c r="AZ100" s="38">
        <f t="shared" si="55"/>
        <v>0</v>
      </c>
      <c r="BA100" s="38">
        <f t="shared" si="56"/>
        <v>0</v>
      </c>
      <c r="BB100" s="38">
        <f t="shared" si="56"/>
        <v>0</v>
      </c>
      <c r="BC100" s="38">
        <f t="shared" si="56"/>
        <v>0</v>
      </c>
      <c r="BD100" s="38">
        <f t="shared" si="56"/>
        <v>0</v>
      </c>
      <c r="BE100" s="38">
        <f t="shared" si="56"/>
        <v>0</v>
      </c>
      <c r="BF100" s="38">
        <f t="shared" si="57"/>
        <v>0</v>
      </c>
      <c r="BG100" s="38">
        <f t="shared" si="57"/>
        <v>0</v>
      </c>
      <c r="BH100" s="38">
        <f t="shared" si="57"/>
        <v>0</v>
      </c>
      <c r="BI100" s="38">
        <v>0</v>
      </c>
      <c r="BJ100" s="38">
        <f t="shared" si="58"/>
        <v>0</v>
      </c>
      <c r="BK100" s="38">
        <f t="shared" si="58"/>
        <v>0</v>
      </c>
      <c r="BL100" s="38">
        <f t="shared" si="58"/>
        <v>0</v>
      </c>
      <c r="BM100" s="38">
        <f t="shared" si="58"/>
        <v>0</v>
      </c>
      <c r="BN100" s="38">
        <f t="shared" si="58"/>
        <v>0</v>
      </c>
      <c r="BO100" s="38">
        <f t="shared" si="58"/>
        <v>0</v>
      </c>
      <c r="BP100" s="30"/>
      <c r="BQ100" s="30"/>
      <c r="BR100" s="30"/>
      <c r="BS100" s="30"/>
      <c r="BT100" s="30"/>
      <c r="BU100" s="30"/>
      <c r="BV100" s="30"/>
      <c r="BW100" s="30"/>
      <c r="BX100" s="30"/>
      <c r="BY100" s="30"/>
      <c r="BZ100" s="38">
        <f t="shared" si="35"/>
        <v>0.35314692136415998</v>
      </c>
      <c r="CA100" s="38">
        <f t="shared" si="35"/>
        <v>0</v>
      </c>
      <c r="CB100" s="38">
        <f t="shared" si="35"/>
        <v>0</v>
      </c>
      <c r="CC100" s="38">
        <f t="shared" si="35"/>
        <v>0.35314692136415998</v>
      </c>
      <c r="CD100" s="38">
        <f t="shared" si="35"/>
        <v>0</v>
      </c>
      <c r="CE100" s="34">
        <f t="shared" si="48"/>
        <v>0.35314692136415998</v>
      </c>
      <c r="CF100" s="34">
        <f t="shared" si="48"/>
        <v>0</v>
      </c>
      <c r="CG100" s="34">
        <f t="shared" si="48"/>
        <v>0</v>
      </c>
      <c r="CH100" s="34">
        <f t="shared" si="48"/>
        <v>0.35314692136415998</v>
      </c>
      <c r="CI100" s="34">
        <f t="shared" si="49"/>
        <v>0</v>
      </c>
      <c r="CJ100" s="39" t="s">
        <v>249</v>
      </c>
    </row>
    <row r="101" spans="1:88" s="18" customFormat="1" ht="44.25" customHeight="1" x14ac:dyDescent="0.25">
      <c r="A101" s="49" t="s">
        <v>162</v>
      </c>
      <c r="B101" s="39" t="s">
        <v>220</v>
      </c>
      <c r="C101" s="52" t="s">
        <v>266</v>
      </c>
      <c r="D101" s="35" t="s">
        <v>159</v>
      </c>
      <c r="E101" s="35">
        <v>2021</v>
      </c>
      <c r="F101" s="35">
        <v>2021</v>
      </c>
      <c r="G101" s="35"/>
      <c r="H101" s="38" t="s">
        <v>152</v>
      </c>
      <c r="I101" s="38">
        <f>T101/1.05/1.044/1.042</f>
        <v>0.16754144223930442</v>
      </c>
      <c r="J101" s="45" t="s">
        <v>196</v>
      </c>
      <c r="K101" s="38" t="s">
        <v>152</v>
      </c>
      <c r="L101" s="38">
        <f>I101</f>
        <v>0.16754144223930442</v>
      </c>
      <c r="M101" s="45" t="s">
        <v>196</v>
      </c>
      <c r="N101" s="35" t="s">
        <v>152</v>
      </c>
      <c r="O101" s="29">
        <v>0</v>
      </c>
      <c r="P101" s="38" t="s">
        <v>152</v>
      </c>
      <c r="Q101" s="38" t="s">
        <v>152</v>
      </c>
      <c r="R101" s="38"/>
      <c r="S101" s="38"/>
      <c r="T101" s="38">
        <v>0.191372604</v>
      </c>
      <c r="U101" s="38">
        <f t="shared" si="47"/>
        <v>0.191372604</v>
      </c>
      <c r="V101" s="38">
        <v>0</v>
      </c>
      <c r="W101" s="38">
        <v>0</v>
      </c>
      <c r="X101" s="38">
        <v>0</v>
      </c>
      <c r="Y101" s="38">
        <v>0</v>
      </c>
      <c r="Z101" s="38">
        <v>0</v>
      </c>
      <c r="AA101" s="38">
        <v>0</v>
      </c>
      <c r="AB101" s="38">
        <f t="shared" si="54"/>
        <v>0</v>
      </c>
      <c r="AC101" s="38">
        <v>0</v>
      </c>
      <c r="AD101" s="38">
        <v>0</v>
      </c>
      <c r="AE101" s="38">
        <v>0</v>
      </c>
      <c r="AF101" s="43">
        <v>0</v>
      </c>
      <c r="AG101" s="43">
        <f t="shared" si="59"/>
        <v>0</v>
      </c>
      <c r="AH101" s="43">
        <f t="shared" si="59"/>
        <v>0</v>
      </c>
      <c r="AI101" s="43">
        <f t="shared" si="59"/>
        <v>0</v>
      </c>
      <c r="AJ101" s="43">
        <f t="shared" si="59"/>
        <v>0</v>
      </c>
      <c r="AK101" s="43">
        <f t="shared" si="59"/>
        <v>0</v>
      </c>
      <c r="AL101" s="43">
        <f>AO101</f>
        <v>0.191372604</v>
      </c>
      <c r="AM101" s="43">
        <v>0</v>
      </c>
      <c r="AN101" s="43">
        <v>0</v>
      </c>
      <c r="AO101" s="43">
        <f>T101</f>
        <v>0.191372604</v>
      </c>
      <c r="AP101" s="43">
        <v>0</v>
      </c>
      <c r="AQ101" s="38">
        <f t="shared" si="40"/>
        <v>0.191372604</v>
      </c>
      <c r="AR101" s="38">
        <f t="shared" si="40"/>
        <v>0</v>
      </c>
      <c r="AS101" s="38">
        <f t="shared" si="40"/>
        <v>0</v>
      </c>
      <c r="AT101" s="38">
        <f t="shared" si="40"/>
        <v>0.191372604</v>
      </c>
      <c r="AU101" s="38">
        <f t="shared" si="40"/>
        <v>0</v>
      </c>
      <c r="AV101" s="38">
        <v>0</v>
      </c>
      <c r="AW101" s="38">
        <f t="shared" si="55"/>
        <v>0</v>
      </c>
      <c r="AX101" s="38">
        <f t="shared" si="55"/>
        <v>0</v>
      </c>
      <c r="AY101" s="38">
        <v>0</v>
      </c>
      <c r="AZ101" s="38">
        <f t="shared" si="55"/>
        <v>0</v>
      </c>
      <c r="BA101" s="38">
        <f t="shared" ref="BA101:BE102" si="60">SUM(BA102:BA114)</f>
        <v>0</v>
      </c>
      <c r="BB101" s="38">
        <f t="shared" si="60"/>
        <v>0</v>
      </c>
      <c r="BC101" s="38">
        <f t="shared" si="60"/>
        <v>0</v>
      </c>
      <c r="BD101" s="38">
        <f t="shared" si="60"/>
        <v>0</v>
      </c>
      <c r="BE101" s="38">
        <f t="shared" si="60"/>
        <v>0</v>
      </c>
      <c r="BF101" s="38">
        <f t="shared" si="57"/>
        <v>0</v>
      </c>
      <c r="BG101" s="38">
        <f t="shared" si="57"/>
        <v>0</v>
      </c>
      <c r="BH101" s="38">
        <f t="shared" si="57"/>
        <v>0</v>
      </c>
      <c r="BI101" s="38">
        <v>0</v>
      </c>
      <c r="BJ101" s="38">
        <f t="shared" si="58"/>
        <v>0</v>
      </c>
      <c r="BK101" s="38">
        <f t="shared" si="58"/>
        <v>0</v>
      </c>
      <c r="BL101" s="38">
        <f t="shared" si="58"/>
        <v>0</v>
      </c>
      <c r="BM101" s="38">
        <f t="shared" si="58"/>
        <v>0</v>
      </c>
      <c r="BN101" s="38">
        <f t="shared" si="58"/>
        <v>0</v>
      </c>
      <c r="BO101" s="38">
        <f t="shared" si="58"/>
        <v>0</v>
      </c>
      <c r="BP101" s="30"/>
      <c r="BQ101" s="30"/>
      <c r="BR101" s="30"/>
      <c r="BS101" s="30"/>
      <c r="BT101" s="30"/>
      <c r="BU101" s="30"/>
      <c r="BV101" s="30"/>
      <c r="BW101" s="30"/>
      <c r="BX101" s="30"/>
      <c r="BY101" s="30"/>
      <c r="BZ101" s="38">
        <f t="shared" si="35"/>
        <v>0.191372604</v>
      </c>
      <c r="CA101" s="38">
        <f t="shared" si="35"/>
        <v>0</v>
      </c>
      <c r="CB101" s="38">
        <f t="shared" si="35"/>
        <v>0</v>
      </c>
      <c r="CC101" s="38">
        <f t="shared" si="35"/>
        <v>0.191372604</v>
      </c>
      <c r="CD101" s="38">
        <f t="shared" si="35"/>
        <v>0</v>
      </c>
      <c r="CE101" s="34">
        <f t="shared" si="48"/>
        <v>0.191372604</v>
      </c>
      <c r="CF101" s="34">
        <f t="shared" si="48"/>
        <v>0</v>
      </c>
      <c r="CG101" s="34">
        <f t="shared" si="48"/>
        <v>0</v>
      </c>
      <c r="CH101" s="34">
        <f t="shared" si="48"/>
        <v>0.191372604</v>
      </c>
      <c r="CI101" s="34">
        <f t="shared" si="49"/>
        <v>0</v>
      </c>
      <c r="CJ101" s="39" t="s">
        <v>252</v>
      </c>
    </row>
    <row r="102" spans="1:88" s="18" customFormat="1" ht="63" x14ac:dyDescent="0.25">
      <c r="A102" s="49" t="s">
        <v>169</v>
      </c>
      <c r="B102" s="39" t="s">
        <v>221</v>
      </c>
      <c r="C102" s="52" t="s">
        <v>267</v>
      </c>
      <c r="D102" s="35" t="s">
        <v>159</v>
      </c>
      <c r="E102" s="35">
        <v>2021</v>
      </c>
      <c r="F102" s="35">
        <v>2021</v>
      </c>
      <c r="G102" s="35"/>
      <c r="H102" s="38" t="s">
        <v>152</v>
      </c>
      <c r="I102" s="38">
        <f>T102/1.05/1.044/1.042</f>
        <v>3.8685714285714279</v>
      </c>
      <c r="J102" s="45" t="s">
        <v>196</v>
      </c>
      <c r="K102" s="38" t="s">
        <v>152</v>
      </c>
      <c r="L102" s="38">
        <f>I102</f>
        <v>3.8685714285714279</v>
      </c>
      <c r="M102" s="45" t="s">
        <v>196</v>
      </c>
      <c r="N102" s="35" t="s">
        <v>152</v>
      </c>
      <c r="O102" s="29">
        <v>0</v>
      </c>
      <c r="P102" s="38" t="s">
        <v>152</v>
      </c>
      <c r="Q102" s="38" t="s">
        <v>152</v>
      </c>
      <c r="R102" s="38"/>
      <c r="S102" s="38"/>
      <c r="T102" s="38">
        <v>4.4188385759999997</v>
      </c>
      <c r="U102" s="38">
        <f t="shared" si="47"/>
        <v>4.4188385759999997</v>
      </c>
      <c r="V102" s="38">
        <v>0</v>
      </c>
      <c r="W102" s="38">
        <v>0</v>
      </c>
      <c r="X102" s="38">
        <v>0</v>
      </c>
      <c r="Y102" s="38">
        <v>0</v>
      </c>
      <c r="Z102" s="38">
        <v>0</v>
      </c>
      <c r="AA102" s="38">
        <v>0</v>
      </c>
      <c r="AB102" s="38">
        <f t="shared" si="54"/>
        <v>0</v>
      </c>
      <c r="AC102" s="38">
        <v>0</v>
      </c>
      <c r="AD102" s="38">
        <v>0</v>
      </c>
      <c r="AE102" s="38">
        <v>0</v>
      </c>
      <c r="AF102" s="43">
        <v>0</v>
      </c>
      <c r="AG102" s="43">
        <f t="shared" si="59"/>
        <v>0</v>
      </c>
      <c r="AH102" s="43">
        <f t="shared" si="59"/>
        <v>0</v>
      </c>
      <c r="AI102" s="43">
        <f t="shared" si="59"/>
        <v>0</v>
      </c>
      <c r="AJ102" s="43">
        <f t="shared" si="59"/>
        <v>0</v>
      </c>
      <c r="AK102" s="43">
        <f t="shared" si="59"/>
        <v>0</v>
      </c>
      <c r="AL102" s="43">
        <f>AO102</f>
        <v>4.4188385759999997</v>
      </c>
      <c r="AM102" s="43">
        <v>0</v>
      </c>
      <c r="AN102" s="43">
        <v>0</v>
      </c>
      <c r="AO102" s="43">
        <f>T102</f>
        <v>4.4188385759999997</v>
      </c>
      <c r="AP102" s="43">
        <v>0</v>
      </c>
      <c r="AQ102" s="38">
        <f t="shared" si="40"/>
        <v>4.4188385759999997</v>
      </c>
      <c r="AR102" s="38">
        <f t="shared" si="40"/>
        <v>0</v>
      </c>
      <c r="AS102" s="38">
        <f t="shared" si="40"/>
        <v>0</v>
      </c>
      <c r="AT102" s="38">
        <f t="shared" si="40"/>
        <v>4.4188385759999997</v>
      </c>
      <c r="AU102" s="38">
        <f t="shared" si="40"/>
        <v>0</v>
      </c>
      <c r="AV102" s="38">
        <v>0</v>
      </c>
      <c r="AW102" s="38">
        <f t="shared" si="55"/>
        <v>0</v>
      </c>
      <c r="AX102" s="38">
        <f t="shared" si="55"/>
        <v>0</v>
      </c>
      <c r="AY102" s="38">
        <v>0</v>
      </c>
      <c r="AZ102" s="38">
        <f t="shared" si="55"/>
        <v>0</v>
      </c>
      <c r="BA102" s="38">
        <f t="shared" si="60"/>
        <v>0</v>
      </c>
      <c r="BB102" s="38">
        <f t="shared" si="60"/>
        <v>0</v>
      </c>
      <c r="BC102" s="38">
        <f t="shared" si="60"/>
        <v>0</v>
      </c>
      <c r="BD102" s="38">
        <f t="shared" si="60"/>
        <v>0</v>
      </c>
      <c r="BE102" s="38">
        <f t="shared" si="60"/>
        <v>0</v>
      </c>
      <c r="BF102" s="38">
        <f t="shared" si="57"/>
        <v>0</v>
      </c>
      <c r="BG102" s="38">
        <f t="shared" si="57"/>
        <v>0</v>
      </c>
      <c r="BH102" s="38">
        <f t="shared" si="57"/>
        <v>0</v>
      </c>
      <c r="BI102" s="38">
        <v>0</v>
      </c>
      <c r="BJ102" s="38">
        <f t="shared" si="58"/>
        <v>0</v>
      </c>
      <c r="BK102" s="38">
        <f t="shared" si="58"/>
        <v>0</v>
      </c>
      <c r="BL102" s="38">
        <f t="shared" si="58"/>
        <v>0</v>
      </c>
      <c r="BM102" s="38">
        <f t="shared" si="58"/>
        <v>0</v>
      </c>
      <c r="BN102" s="38">
        <f t="shared" si="58"/>
        <v>0</v>
      </c>
      <c r="BO102" s="38">
        <f t="shared" si="58"/>
        <v>0</v>
      </c>
      <c r="BP102" s="30"/>
      <c r="BQ102" s="30"/>
      <c r="BR102" s="30"/>
      <c r="BS102" s="30"/>
      <c r="BT102" s="30"/>
      <c r="BU102" s="30"/>
      <c r="BV102" s="30"/>
      <c r="BW102" s="30"/>
      <c r="BX102" s="30"/>
      <c r="BY102" s="30"/>
      <c r="BZ102" s="38">
        <f t="shared" si="35"/>
        <v>4.4188385759999997</v>
      </c>
      <c r="CA102" s="38">
        <f t="shared" si="35"/>
        <v>0</v>
      </c>
      <c r="CB102" s="38">
        <f t="shared" si="35"/>
        <v>0</v>
      </c>
      <c r="CC102" s="38">
        <f t="shared" si="35"/>
        <v>4.4188385759999997</v>
      </c>
      <c r="CD102" s="38">
        <f t="shared" si="35"/>
        <v>0</v>
      </c>
      <c r="CE102" s="34">
        <f t="shared" si="48"/>
        <v>4.4188385759999997</v>
      </c>
      <c r="CF102" s="34">
        <f t="shared" si="48"/>
        <v>0</v>
      </c>
      <c r="CG102" s="34">
        <f t="shared" si="48"/>
        <v>0</v>
      </c>
      <c r="CH102" s="34">
        <f t="shared" si="48"/>
        <v>4.4188385759999997</v>
      </c>
      <c r="CI102" s="34">
        <f t="shared" si="49"/>
        <v>0</v>
      </c>
      <c r="CJ102" s="39" t="s">
        <v>252</v>
      </c>
    </row>
    <row r="103" spans="1:88" s="18" customFormat="1" ht="63" x14ac:dyDescent="0.25">
      <c r="A103" s="49" t="s">
        <v>170</v>
      </c>
      <c r="B103" s="39" t="s">
        <v>285</v>
      </c>
      <c r="C103" s="52" t="s">
        <v>286</v>
      </c>
      <c r="D103" s="35" t="s">
        <v>159</v>
      </c>
      <c r="E103" s="35">
        <v>2020</v>
      </c>
      <c r="F103" s="35">
        <v>2020</v>
      </c>
      <c r="G103" s="35"/>
      <c r="H103" s="38" t="s">
        <v>152</v>
      </c>
      <c r="I103" s="38">
        <v>1.2209000000000001</v>
      </c>
      <c r="J103" s="45" t="s">
        <v>196</v>
      </c>
      <c r="K103" s="38" t="s">
        <v>152</v>
      </c>
      <c r="L103" s="38">
        <v>1.2209000000000001</v>
      </c>
      <c r="M103" s="45" t="s">
        <v>196</v>
      </c>
      <c r="N103" s="35" t="s">
        <v>152</v>
      </c>
      <c r="O103" s="29">
        <v>0</v>
      </c>
      <c r="P103" s="38" t="s">
        <v>152</v>
      </c>
      <c r="Q103" s="38" t="s">
        <v>152</v>
      </c>
      <c r="R103" s="38"/>
      <c r="S103" s="38"/>
      <c r="T103" s="38">
        <v>1.28199801134922</v>
      </c>
      <c r="U103" s="38">
        <f t="shared" si="47"/>
        <v>1.28199801134922</v>
      </c>
      <c r="V103" s="38">
        <v>0</v>
      </c>
      <c r="W103" s="38">
        <v>0</v>
      </c>
      <c r="X103" s="38">
        <v>0</v>
      </c>
      <c r="Y103" s="38">
        <v>0</v>
      </c>
      <c r="Z103" s="38">
        <v>0</v>
      </c>
      <c r="AA103" s="38">
        <v>0</v>
      </c>
      <c r="AB103" s="38">
        <f>AF103</f>
        <v>1.28199801134922</v>
      </c>
      <c r="AC103" s="38">
        <v>0</v>
      </c>
      <c r="AD103" s="38">
        <v>0</v>
      </c>
      <c r="AE103" s="38">
        <v>0</v>
      </c>
      <c r="AF103" s="43">
        <v>1.28199801134922</v>
      </c>
      <c r="AG103" s="43">
        <f>AK103</f>
        <v>1.28199801134922</v>
      </c>
      <c r="AH103" s="43">
        <f t="shared" si="59"/>
        <v>0</v>
      </c>
      <c r="AI103" s="43">
        <f t="shared" si="59"/>
        <v>0</v>
      </c>
      <c r="AJ103" s="43">
        <v>0</v>
      </c>
      <c r="AK103" s="43">
        <v>1.28199801134922</v>
      </c>
      <c r="AL103" s="43">
        <v>0</v>
      </c>
      <c r="AM103" s="43">
        <v>0</v>
      </c>
      <c r="AN103" s="43">
        <v>0</v>
      </c>
      <c r="AO103" s="43">
        <v>0</v>
      </c>
      <c r="AP103" s="43">
        <v>0</v>
      </c>
      <c r="AQ103" s="38">
        <f t="shared" si="40"/>
        <v>0</v>
      </c>
      <c r="AR103" s="38">
        <f t="shared" si="40"/>
        <v>0</v>
      </c>
      <c r="AS103" s="38">
        <f t="shared" si="40"/>
        <v>0</v>
      </c>
      <c r="AT103" s="38">
        <f t="shared" si="40"/>
        <v>0</v>
      </c>
      <c r="AU103" s="38">
        <f t="shared" si="40"/>
        <v>0</v>
      </c>
      <c r="AV103" s="43">
        <f>AY103</f>
        <v>0</v>
      </c>
      <c r="AW103" s="43">
        <v>0</v>
      </c>
      <c r="AX103" s="43">
        <v>0</v>
      </c>
      <c r="AY103" s="43">
        <v>0</v>
      </c>
      <c r="AZ103" s="43">
        <v>0</v>
      </c>
      <c r="BA103" s="38">
        <f t="shared" ref="BA103:BE104" si="61">SUM(BA104:BA116)</f>
        <v>0</v>
      </c>
      <c r="BB103" s="38">
        <f t="shared" si="61"/>
        <v>0</v>
      </c>
      <c r="BC103" s="38">
        <f t="shared" si="61"/>
        <v>0</v>
      </c>
      <c r="BD103" s="38">
        <f t="shared" si="61"/>
        <v>0</v>
      </c>
      <c r="BE103" s="38">
        <f t="shared" si="61"/>
        <v>0</v>
      </c>
      <c r="BF103" s="38">
        <v>0</v>
      </c>
      <c r="BG103" s="38">
        <f t="shared" si="57"/>
        <v>0</v>
      </c>
      <c r="BH103" s="38">
        <f t="shared" si="57"/>
        <v>0</v>
      </c>
      <c r="BI103" s="38">
        <v>0</v>
      </c>
      <c r="BJ103" s="38">
        <f t="shared" si="58"/>
        <v>0</v>
      </c>
      <c r="BK103" s="38">
        <f t="shared" si="58"/>
        <v>0</v>
      </c>
      <c r="BL103" s="38">
        <f t="shared" si="58"/>
        <v>0</v>
      </c>
      <c r="BM103" s="38">
        <f t="shared" si="58"/>
        <v>0</v>
      </c>
      <c r="BN103" s="38">
        <f t="shared" si="58"/>
        <v>0</v>
      </c>
      <c r="BO103" s="38">
        <f t="shared" si="58"/>
        <v>0</v>
      </c>
      <c r="BP103" s="30"/>
      <c r="BQ103" s="30"/>
      <c r="BR103" s="30"/>
      <c r="BS103" s="30"/>
      <c r="BT103" s="30"/>
      <c r="BU103" s="30"/>
      <c r="BV103" s="30"/>
      <c r="BW103" s="30"/>
      <c r="BX103" s="30"/>
      <c r="BY103" s="30"/>
      <c r="BZ103" s="38">
        <f t="shared" si="35"/>
        <v>1.28199801134922</v>
      </c>
      <c r="CA103" s="38">
        <f t="shared" si="35"/>
        <v>0</v>
      </c>
      <c r="CB103" s="38">
        <f t="shared" si="35"/>
        <v>0</v>
      </c>
      <c r="CC103" s="38">
        <f t="shared" si="35"/>
        <v>0</v>
      </c>
      <c r="CD103" s="38">
        <f t="shared" si="35"/>
        <v>1.28199801134922</v>
      </c>
      <c r="CE103" s="34">
        <f t="shared" si="48"/>
        <v>1.28199801134922</v>
      </c>
      <c r="CF103" s="34">
        <f t="shared" si="48"/>
        <v>0</v>
      </c>
      <c r="CG103" s="34">
        <f t="shared" si="48"/>
        <v>0</v>
      </c>
      <c r="CH103" s="34">
        <f t="shared" si="48"/>
        <v>0</v>
      </c>
      <c r="CI103" s="34">
        <f t="shared" si="49"/>
        <v>1.28199801134922</v>
      </c>
      <c r="CJ103" s="39" t="s">
        <v>253</v>
      </c>
    </row>
    <row r="104" spans="1:88" s="18" customFormat="1" ht="78.75" x14ac:dyDescent="0.25">
      <c r="A104" s="49" t="s">
        <v>222</v>
      </c>
      <c r="B104" s="39" t="s">
        <v>224</v>
      </c>
      <c r="C104" s="52" t="s">
        <v>287</v>
      </c>
      <c r="D104" s="35" t="s">
        <v>159</v>
      </c>
      <c r="E104" s="35">
        <v>2023</v>
      </c>
      <c r="F104" s="35">
        <v>2023</v>
      </c>
      <c r="G104" s="35"/>
      <c r="H104" s="38">
        <v>1.0337169114521101</v>
      </c>
      <c r="I104" s="38">
        <v>4.91809545</v>
      </c>
      <c r="J104" s="45" t="s">
        <v>196</v>
      </c>
      <c r="K104" s="38">
        <v>1.0337169114521101</v>
      </c>
      <c r="L104" s="38">
        <v>4.91809545</v>
      </c>
      <c r="M104" s="45" t="s">
        <v>196</v>
      </c>
      <c r="N104" s="35" t="s">
        <v>152</v>
      </c>
      <c r="O104" s="29">
        <v>0</v>
      </c>
      <c r="P104" s="38" t="s">
        <v>152</v>
      </c>
      <c r="Q104" s="38" t="s">
        <v>152</v>
      </c>
      <c r="R104" s="38"/>
      <c r="S104" s="38"/>
      <c r="T104" s="38">
        <v>6.2206893753420696</v>
      </c>
      <c r="U104" s="38">
        <f t="shared" si="47"/>
        <v>6.2206893753420696</v>
      </c>
      <c r="V104" s="38">
        <v>0</v>
      </c>
      <c r="W104" s="38">
        <v>0</v>
      </c>
      <c r="X104" s="38">
        <v>0</v>
      </c>
      <c r="Y104" s="38">
        <v>0</v>
      </c>
      <c r="Z104" s="38">
        <v>0</v>
      </c>
      <c r="AA104" s="38">
        <v>0</v>
      </c>
      <c r="AB104" s="38">
        <f t="shared" si="54"/>
        <v>0</v>
      </c>
      <c r="AC104" s="38">
        <v>0</v>
      </c>
      <c r="AD104" s="38">
        <v>0</v>
      </c>
      <c r="AE104" s="38">
        <v>0</v>
      </c>
      <c r="AF104" s="43">
        <v>0</v>
      </c>
      <c r="AG104" s="43">
        <f t="shared" si="59"/>
        <v>0</v>
      </c>
      <c r="AH104" s="43">
        <f t="shared" si="59"/>
        <v>0</v>
      </c>
      <c r="AI104" s="43">
        <f t="shared" si="59"/>
        <v>0</v>
      </c>
      <c r="AJ104" s="43">
        <f t="shared" si="59"/>
        <v>0</v>
      </c>
      <c r="AK104" s="43">
        <f t="shared" si="59"/>
        <v>0</v>
      </c>
      <c r="AL104" s="43">
        <v>0</v>
      </c>
      <c r="AM104" s="43">
        <v>0</v>
      </c>
      <c r="AN104" s="43">
        <v>0</v>
      </c>
      <c r="AO104" s="43">
        <v>0</v>
      </c>
      <c r="AP104" s="43">
        <v>0</v>
      </c>
      <c r="AQ104" s="38">
        <f t="shared" si="40"/>
        <v>0</v>
      </c>
      <c r="AR104" s="38">
        <f t="shared" si="40"/>
        <v>0</v>
      </c>
      <c r="AS104" s="38">
        <f t="shared" si="40"/>
        <v>0</v>
      </c>
      <c r="AT104" s="38">
        <f t="shared" si="40"/>
        <v>0</v>
      </c>
      <c r="AU104" s="38">
        <f t="shared" si="40"/>
        <v>0</v>
      </c>
      <c r="AV104" s="43">
        <v>0</v>
      </c>
      <c r="AW104" s="43">
        <v>0</v>
      </c>
      <c r="AX104" s="43">
        <v>0</v>
      </c>
      <c r="AY104" s="43">
        <v>0</v>
      </c>
      <c r="AZ104" s="43">
        <v>0</v>
      </c>
      <c r="BA104" s="38">
        <f t="shared" si="61"/>
        <v>0</v>
      </c>
      <c r="BB104" s="38">
        <f t="shared" si="61"/>
        <v>0</v>
      </c>
      <c r="BC104" s="38">
        <f t="shared" si="61"/>
        <v>0</v>
      </c>
      <c r="BD104" s="38">
        <f t="shared" si="61"/>
        <v>0</v>
      </c>
      <c r="BE104" s="38">
        <f t="shared" si="61"/>
        <v>0</v>
      </c>
      <c r="BF104" s="43">
        <f>BI104</f>
        <v>6.2206893753420696</v>
      </c>
      <c r="BG104" s="43">
        <v>0</v>
      </c>
      <c r="BH104" s="43">
        <v>0</v>
      </c>
      <c r="BI104" s="43">
        <f>T104</f>
        <v>6.2206893753420696</v>
      </c>
      <c r="BJ104" s="43">
        <v>0</v>
      </c>
      <c r="BK104" s="38">
        <v>0</v>
      </c>
      <c r="BL104" s="38">
        <v>0</v>
      </c>
      <c r="BM104" s="38">
        <v>0</v>
      </c>
      <c r="BN104" s="38">
        <v>0</v>
      </c>
      <c r="BO104" s="38">
        <v>0</v>
      </c>
      <c r="BP104" s="30"/>
      <c r="BQ104" s="30"/>
      <c r="BR104" s="30"/>
      <c r="BS104" s="30"/>
      <c r="BT104" s="30"/>
      <c r="BU104" s="30"/>
      <c r="BV104" s="30"/>
      <c r="BW104" s="30"/>
      <c r="BX104" s="30"/>
      <c r="BY104" s="30"/>
      <c r="BZ104" s="38">
        <f t="shared" si="35"/>
        <v>6.2206893753420696</v>
      </c>
      <c r="CA104" s="38">
        <f t="shared" si="35"/>
        <v>0</v>
      </c>
      <c r="CB104" s="38">
        <f t="shared" si="35"/>
        <v>0</v>
      </c>
      <c r="CC104" s="38">
        <f t="shared" si="35"/>
        <v>6.2206893753420696</v>
      </c>
      <c r="CD104" s="38">
        <f t="shared" si="35"/>
        <v>0</v>
      </c>
      <c r="CE104" s="34">
        <f t="shared" si="48"/>
        <v>6.2206893753420696</v>
      </c>
      <c r="CF104" s="34">
        <f t="shared" si="48"/>
        <v>0</v>
      </c>
      <c r="CG104" s="34">
        <f t="shared" si="48"/>
        <v>0</v>
      </c>
      <c r="CH104" s="34">
        <f t="shared" si="48"/>
        <v>6.2206893753420696</v>
      </c>
      <c r="CI104" s="34">
        <f t="shared" si="49"/>
        <v>0</v>
      </c>
      <c r="CJ104" s="39" t="s">
        <v>250</v>
      </c>
    </row>
    <row r="105" spans="1:88" s="18" customFormat="1" ht="63" x14ac:dyDescent="0.25">
      <c r="A105" s="49" t="s">
        <v>223</v>
      </c>
      <c r="B105" s="39" t="s">
        <v>226</v>
      </c>
      <c r="C105" s="52" t="s">
        <v>268</v>
      </c>
      <c r="D105" s="35" t="s">
        <v>159</v>
      </c>
      <c r="E105" s="35">
        <v>2023</v>
      </c>
      <c r="F105" s="35">
        <v>2023</v>
      </c>
      <c r="G105" s="35"/>
      <c r="H105" s="38" t="s">
        <v>152</v>
      </c>
      <c r="I105" s="38">
        <f>T105/1.05/1.044/1.042/1.043/1.044</f>
        <v>0.35802324272855135</v>
      </c>
      <c r="J105" s="45" t="s">
        <v>196</v>
      </c>
      <c r="K105" s="38" t="s">
        <v>152</v>
      </c>
      <c r="L105" s="38">
        <f>I105</f>
        <v>0.35802324272855135</v>
      </c>
      <c r="M105" s="45" t="s">
        <v>196</v>
      </c>
      <c r="N105" s="35" t="s">
        <v>152</v>
      </c>
      <c r="O105" s="29">
        <v>0</v>
      </c>
      <c r="P105" s="38" t="s">
        <v>152</v>
      </c>
      <c r="Q105" s="38" t="s">
        <v>152</v>
      </c>
      <c r="R105" s="38"/>
      <c r="S105" s="38"/>
      <c r="T105" s="38">
        <v>0.44530087200000001</v>
      </c>
      <c r="U105" s="38">
        <f t="shared" si="47"/>
        <v>0.44530087200000001</v>
      </c>
      <c r="V105" s="38">
        <v>0</v>
      </c>
      <c r="W105" s="38">
        <v>0</v>
      </c>
      <c r="X105" s="38">
        <v>0</v>
      </c>
      <c r="Y105" s="38">
        <v>0</v>
      </c>
      <c r="Z105" s="38">
        <v>0</v>
      </c>
      <c r="AA105" s="38">
        <v>0</v>
      </c>
      <c r="AB105" s="38">
        <f t="shared" si="54"/>
        <v>0</v>
      </c>
      <c r="AC105" s="38">
        <v>0</v>
      </c>
      <c r="AD105" s="38">
        <v>0</v>
      </c>
      <c r="AE105" s="38">
        <v>0</v>
      </c>
      <c r="AF105" s="43">
        <v>0</v>
      </c>
      <c r="AG105" s="43">
        <f t="shared" si="59"/>
        <v>0</v>
      </c>
      <c r="AH105" s="43">
        <f t="shared" si="59"/>
        <v>0</v>
      </c>
      <c r="AI105" s="43">
        <f t="shared" si="59"/>
        <v>0</v>
      </c>
      <c r="AJ105" s="43">
        <f t="shared" si="59"/>
        <v>0</v>
      </c>
      <c r="AK105" s="43">
        <f t="shared" si="59"/>
        <v>0</v>
      </c>
      <c r="AL105" s="43">
        <v>0</v>
      </c>
      <c r="AM105" s="43">
        <v>0</v>
      </c>
      <c r="AN105" s="43">
        <v>0</v>
      </c>
      <c r="AO105" s="43">
        <v>0</v>
      </c>
      <c r="AP105" s="43">
        <v>0</v>
      </c>
      <c r="AQ105" s="38">
        <f t="shared" si="40"/>
        <v>0</v>
      </c>
      <c r="AR105" s="38">
        <f t="shared" si="40"/>
        <v>0</v>
      </c>
      <c r="AS105" s="38">
        <f t="shared" si="40"/>
        <v>0</v>
      </c>
      <c r="AT105" s="38">
        <f t="shared" si="40"/>
        <v>0</v>
      </c>
      <c r="AU105" s="38">
        <f t="shared" si="40"/>
        <v>0</v>
      </c>
      <c r="AV105" s="43">
        <v>0</v>
      </c>
      <c r="AW105" s="43">
        <v>0</v>
      </c>
      <c r="AX105" s="43">
        <v>0</v>
      </c>
      <c r="AY105" s="43">
        <v>0</v>
      </c>
      <c r="AZ105" s="43">
        <v>0</v>
      </c>
      <c r="BA105" s="38">
        <f t="shared" ref="BA105:BE106" si="62">SUM(BA106:BA118)</f>
        <v>0</v>
      </c>
      <c r="BB105" s="38">
        <f t="shared" si="62"/>
        <v>0</v>
      </c>
      <c r="BC105" s="38">
        <f t="shared" si="62"/>
        <v>0</v>
      </c>
      <c r="BD105" s="38">
        <f t="shared" si="62"/>
        <v>0</v>
      </c>
      <c r="BE105" s="38">
        <f t="shared" si="62"/>
        <v>0</v>
      </c>
      <c r="BF105" s="43">
        <f>BI105</f>
        <v>0.44530087200000001</v>
      </c>
      <c r="BG105" s="43">
        <v>0</v>
      </c>
      <c r="BH105" s="43">
        <v>0</v>
      </c>
      <c r="BI105" s="43">
        <f>T105</f>
        <v>0.44530087200000001</v>
      </c>
      <c r="BJ105" s="43">
        <v>0</v>
      </c>
      <c r="BK105" s="38">
        <v>0</v>
      </c>
      <c r="BL105" s="38">
        <v>0</v>
      </c>
      <c r="BM105" s="38">
        <v>0</v>
      </c>
      <c r="BN105" s="38">
        <v>0</v>
      </c>
      <c r="BO105" s="38">
        <v>0</v>
      </c>
      <c r="BP105" s="30"/>
      <c r="BQ105" s="30"/>
      <c r="BR105" s="30"/>
      <c r="BS105" s="30"/>
      <c r="BT105" s="30"/>
      <c r="BU105" s="30"/>
      <c r="BV105" s="30"/>
      <c r="BW105" s="30"/>
      <c r="BX105" s="30"/>
      <c r="BY105" s="30"/>
      <c r="BZ105" s="38">
        <f t="shared" si="35"/>
        <v>0.44530087200000001</v>
      </c>
      <c r="CA105" s="38">
        <f t="shared" si="35"/>
        <v>0</v>
      </c>
      <c r="CB105" s="38">
        <f t="shared" si="35"/>
        <v>0</v>
      </c>
      <c r="CC105" s="38">
        <f t="shared" si="35"/>
        <v>0.44530087200000001</v>
      </c>
      <c r="CD105" s="38">
        <f t="shared" si="35"/>
        <v>0</v>
      </c>
      <c r="CE105" s="34">
        <f t="shared" si="48"/>
        <v>0.44530087200000001</v>
      </c>
      <c r="CF105" s="34">
        <f t="shared" si="48"/>
        <v>0</v>
      </c>
      <c r="CG105" s="34">
        <f t="shared" si="48"/>
        <v>0</v>
      </c>
      <c r="CH105" s="34">
        <f t="shared" si="48"/>
        <v>0.44530087200000001</v>
      </c>
      <c r="CI105" s="34">
        <f t="shared" si="49"/>
        <v>0</v>
      </c>
      <c r="CJ105" s="39" t="s">
        <v>252</v>
      </c>
    </row>
    <row r="106" spans="1:88" s="18" customFormat="1" ht="31.5" x14ac:dyDescent="0.25">
      <c r="A106" s="49" t="s">
        <v>225</v>
      </c>
      <c r="B106" s="39" t="s">
        <v>228</v>
      </c>
      <c r="C106" s="52" t="s">
        <v>269</v>
      </c>
      <c r="D106" s="35" t="s">
        <v>159</v>
      </c>
      <c r="E106" s="35">
        <v>2023</v>
      </c>
      <c r="F106" s="35">
        <v>2023</v>
      </c>
      <c r="G106" s="35"/>
      <c r="H106" s="38" t="s">
        <v>152</v>
      </c>
      <c r="I106" s="38">
        <f>T106/1.05/1.044/1.042/1.043/1.044</f>
        <v>0.63062847533340882</v>
      </c>
      <c r="J106" s="45" t="s">
        <v>196</v>
      </c>
      <c r="K106" s="38" t="s">
        <v>152</v>
      </c>
      <c r="L106" s="38">
        <f>I106</f>
        <v>0.63062847533340882</v>
      </c>
      <c r="M106" s="45" t="s">
        <v>196</v>
      </c>
      <c r="N106" s="35" t="s">
        <v>152</v>
      </c>
      <c r="O106" s="29">
        <v>0</v>
      </c>
      <c r="P106" s="38" t="s">
        <v>152</v>
      </c>
      <c r="Q106" s="38" t="s">
        <v>152</v>
      </c>
      <c r="R106" s="38"/>
      <c r="S106" s="38"/>
      <c r="T106" s="38">
        <v>0.78436083599999995</v>
      </c>
      <c r="U106" s="38">
        <f t="shared" si="47"/>
        <v>0.78436083599999995</v>
      </c>
      <c r="V106" s="38">
        <v>0</v>
      </c>
      <c r="W106" s="38">
        <v>0</v>
      </c>
      <c r="X106" s="38">
        <v>0</v>
      </c>
      <c r="Y106" s="38">
        <v>0</v>
      </c>
      <c r="Z106" s="38">
        <v>0</v>
      </c>
      <c r="AA106" s="38">
        <v>0</v>
      </c>
      <c r="AB106" s="38">
        <f t="shared" si="54"/>
        <v>0</v>
      </c>
      <c r="AC106" s="38">
        <v>0</v>
      </c>
      <c r="AD106" s="38">
        <v>0</v>
      </c>
      <c r="AE106" s="38">
        <v>0</v>
      </c>
      <c r="AF106" s="43">
        <v>0</v>
      </c>
      <c r="AG106" s="43">
        <f t="shared" si="59"/>
        <v>0</v>
      </c>
      <c r="AH106" s="43">
        <f t="shared" si="59"/>
        <v>0</v>
      </c>
      <c r="AI106" s="43">
        <f t="shared" si="59"/>
        <v>0</v>
      </c>
      <c r="AJ106" s="43">
        <f t="shared" si="59"/>
        <v>0</v>
      </c>
      <c r="AK106" s="43">
        <f t="shared" si="59"/>
        <v>0</v>
      </c>
      <c r="AL106" s="43">
        <v>0</v>
      </c>
      <c r="AM106" s="43">
        <v>0</v>
      </c>
      <c r="AN106" s="43">
        <v>0</v>
      </c>
      <c r="AO106" s="43">
        <v>0</v>
      </c>
      <c r="AP106" s="43">
        <v>0</v>
      </c>
      <c r="AQ106" s="38">
        <f t="shared" si="40"/>
        <v>0</v>
      </c>
      <c r="AR106" s="38">
        <f t="shared" si="40"/>
        <v>0</v>
      </c>
      <c r="AS106" s="38">
        <f t="shared" si="40"/>
        <v>0</v>
      </c>
      <c r="AT106" s="38">
        <f t="shared" si="40"/>
        <v>0</v>
      </c>
      <c r="AU106" s="38">
        <f t="shared" si="40"/>
        <v>0</v>
      </c>
      <c r="AV106" s="43">
        <v>0</v>
      </c>
      <c r="AW106" s="43">
        <v>0</v>
      </c>
      <c r="AX106" s="43">
        <v>0</v>
      </c>
      <c r="AY106" s="43">
        <v>0</v>
      </c>
      <c r="AZ106" s="43">
        <v>0</v>
      </c>
      <c r="BA106" s="38">
        <f t="shared" si="62"/>
        <v>0</v>
      </c>
      <c r="BB106" s="38">
        <f t="shared" si="62"/>
        <v>0</v>
      </c>
      <c r="BC106" s="38">
        <f t="shared" si="62"/>
        <v>0</v>
      </c>
      <c r="BD106" s="38">
        <f t="shared" si="62"/>
        <v>0</v>
      </c>
      <c r="BE106" s="38">
        <f t="shared" si="62"/>
        <v>0</v>
      </c>
      <c r="BF106" s="43">
        <f>BI106</f>
        <v>0.78436083599999995</v>
      </c>
      <c r="BG106" s="43">
        <v>0</v>
      </c>
      <c r="BH106" s="43">
        <v>0</v>
      </c>
      <c r="BI106" s="43">
        <f>T106</f>
        <v>0.78436083599999995</v>
      </c>
      <c r="BJ106" s="43">
        <v>0</v>
      </c>
      <c r="BK106" s="38">
        <v>0</v>
      </c>
      <c r="BL106" s="38">
        <v>0</v>
      </c>
      <c r="BM106" s="38">
        <v>0</v>
      </c>
      <c r="BN106" s="38">
        <v>0</v>
      </c>
      <c r="BO106" s="38">
        <v>0</v>
      </c>
      <c r="BP106" s="30"/>
      <c r="BQ106" s="30"/>
      <c r="BR106" s="30"/>
      <c r="BS106" s="30"/>
      <c r="BT106" s="30"/>
      <c r="BU106" s="30"/>
      <c r="BV106" s="30"/>
      <c r="BW106" s="30"/>
      <c r="BX106" s="30"/>
      <c r="BY106" s="30"/>
      <c r="BZ106" s="38">
        <f t="shared" si="35"/>
        <v>0.78436083599999995</v>
      </c>
      <c r="CA106" s="38">
        <f t="shared" si="35"/>
        <v>0</v>
      </c>
      <c r="CB106" s="38">
        <f t="shared" si="35"/>
        <v>0</v>
      </c>
      <c r="CC106" s="38">
        <f t="shared" si="35"/>
        <v>0.78436083599999995</v>
      </c>
      <c r="CD106" s="38">
        <f t="shared" si="35"/>
        <v>0</v>
      </c>
      <c r="CE106" s="34">
        <f t="shared" si="48"/>
        <v>0.78436083599999995</v>
      </c>
      <c r="CF106" s="34">
        <f t="shared" si="48"/>
        <v>0</v>
      </c>
      <c r="CG106" s="34">
        <f t="shared" si="48"/>
        <v>0</v>
      </c>
      <c r="CH106" s="34">
        <f t="shared" si="48"/>
        <v>0.78436083599999995</v>
      </c>
      <c r="CI106" s="34">
        <f t="shared" si="49"/>
        <v>0</v>
      </c>
      <c r="CJ106" s="39"/>
    </row>
    <row r="107" spans="1:88" s="18" customFormat="1" ht="299.25" x14ac:dyDescent="0.25">
      <c r="A107" s="49" t="s">
        <v>227</v>
      </c>
      <c r="B107" s="39" t="s">
        <v>230</v>
      </c>
      <c r="C107" s="52" t="s">
        <v>288</v>
      </c>
      <c r="D107" s="35" t="s">
        <v>159</v>
      </c>
      <c r="E107" s="35">
        <v>2024</v>
      </c>
      <c r="F107" s="35">
        <v>2024</v>
      </c>
      <c r="G107" s="35"/>
      <c r="H107" s="38" t="s">
        <v>152</v>
      </c>
      <c r="I107" s="38">
        <v>2.1476000000000002</v>
      </c>
      <c r="J107" s="45" t="s">
        <v>241</v>
      </c>
      <c r="K107" s="38" t="s">
        <v>152</v>
      </c>
      <c r="L107" s="38">
        <v>2.1476000000000002</v>
      </c>
      <c r="M107" s="45" t="s">
        <v>241</v>
      </c>
      <c r="N107" s="35" t="s">
        <v>152</v>
      </c>
      <c r="O107" s="29">
        <v>0</v>
      </c>
      <c r="P107" s="38" t="s">
        <v>152</v>
      </c>
      <c r="Q107" s="38" t="s">
        <v>152</v>
      </c>
      <c r="R107" s="38"/>
      <c r="S107" s="38"/>
      <c r="T107" s="38">
        <v>2.8359296712295299</v>
      </c>
      <c r="U107" s="38">
        <f t="shared" si="47"/>
        <v>2.8359296712295299</v>
      </c>
      <c r="V107" s="38">
        <v>0</v>
      </c>
      <c r="W107" s="38">
        <v>0</v>
      </c>
      <c r="X107" s="38">
        <v>0</v>
      </c>
      <c r="Y107" s="38">
        <v>0</v>
      </c>
      <c r="Z107" s="38">
        <v>0</v>
      </c>
      <c r="AA107" s="38">
        <v>0</v>
      </c>
      <c r="AB107" s="38">
        <f t="shared" si="54"/>
        <v>0</v>
      </c>
      <c r="AC107" s="38">
        <v>0</v>
      </c>
      <c r="AD107" s="38">
        <v>0</v>
      </c>
      <c r="AE107" s="38">
        <v>0</v>
      </c>
      <c r="AF107" s="43">
        <v>0</v>
      </c>
      <c r="AG107" s="43">
        <f t="shared" si="59"/>
        <v>0</v>
      </c>
      <c r="AH107" s="43">
        <f t="shared" si="59"/>
        <v>0</v>
      </c>
      <c r="AI107" s="43">
        <f t="shared" si="59"/>
        <v>0</v>
      </c>
      <c r="AJ107" s="43">
        <f t="shared" si="59"/>
        <v>0</v>
      </c>
      <c r="AK107" s="43">
        <f t="shared" si="59"/>
        <v>0</v>
      </c>
      <c r="AL107" s="43">
        <v>0</v>
      </c>
      <c r="AM107" s="43">
        <v>0</v>
      </c>
      <c r="AN107" s="43">
        <v>0</v>
      </c>
      <c r="AO107" s="43">
        <v>0</v>
      </c>
      <c r="AP107" s="43">
        <v>0</v>
      </c>
      <c r="AQ107" s="38">
        <f t="shared" si="40"/>
        <v>0</v>
      </c>
      <c r="AR107" s="38">
        <f t="shared" si="40"/>
        <v>0</v>
      </c>
      <c r="AS107" s="38">
        <f t="shared" si="40"/>
        <v>0</v>
      </c>
      <c r="AT107" s="38">
        <f t="shared" si="40"/>
        <v>0</v>
      </c>
      <c r="AU107" s="38">
        <f t="shared" si="40"/>
        <v>0</v>
      </c>
      <c r="AV107" s="43">
        <v>0</v>
      </c>
      <c r="AW107" s="43">
        <v>0</v>
      </c>
      <c r="AX107" s="43">
        <v>0</v>
      </c>
      <c r="AY107" s="43">
        <v>0</v>
      </c>
      <c r="AZ107" s="43">
        <v>0</v>
      </c>
      <c r="BA107" s="38">
        <f t="shared" ref="BA107:BE108" si="63">SUM(BA108:BA120)</f>
        <v>0</v>
      </c>
      <c r="BB107" s="38">
        <f t="shared" si="63"/>
        <v>0</v>
      </c>
      <c r="BC107" s="38">
        <f t="shared" si="63"/>
        <v>0</v>
      </c>
      <c r="BD107" s="38">
        <f t="shared" si="63"/>
        <v>0</v>
      </c>
      <c r="BE107" s="38">
        <f t="shared" si="63"/>
        <v>0</v>
      </c>
      <c r="BF107" s="43">
        <v>0</v>
      </c>
      <c r="BG107" s="43">
        <v>0</v>
      </c>
      <c r="BH107" s="43">
        <v>0</v>
      </c>
      <c r="BI107" s="43">
        <v>0</v>
      </c>
      <c r="BJ107" s="43">
        <v>0</v>
      </c>
      <c r="BK107" s="43">
        <f>BN107</f>
        <v>2.8359296712295299</v>
      </c>
      <c r="BL107" s="43">
        <v>0</v>
      </c>
      <c r="BM107" s="43">
        <v>0</v>
      </c>
      <c r="BN107" s="43">
        <f>T107</f>
        <v>2.8359296712295299</v>
      </c>
      <c r="BO107" s="43">
        <v>0</v>
      </c>
      <c r="BP107" s="30"/>
      <c r="BQ107" s="30"/>
      <c r="BR107" s="30"/>
      <c r="BS107" s="30"/>
      <c r="BT107" s="30"/>
      <c r="BU107" s="30"/>
      <c r="BV107" s="30"/>
      <c r="BW107" s="30"/>
      <c r="BX107" s="30"/>
      <c r="BY107" s="30"/>
      <c r="BZ107" s="38">
        <f t="shared" si="35"/>
        <v>2.8359296712295299</v>
      </c>
      <c r="CA107" s="38">
        <f t="shared" si="35"/>
        <v>0</v>
      </c>
      <c r="CB107" s="38">
        <f t="shared" si="35"/>
        <v>0</v>
      </c>
      <c r="CC107" s="38">
        <f t="shared" si="35"/>
        <v>2.8359296712295299</v>
      </c>
      <c r="CD107" s="38">
        <f t="shared" si="35"/>
        <v>0</v>
      </c>
      <c r="CE107" s="34">
        <f t="shared" si="48"/>
        <v>2.8359296712295299</v>
      </c>
      <c r="CF107" s="34">
        <f t="shared" si="48"/>
        <v>0</v>
      </c>
      <c r="CG107" s="34">
        <f t="shared" si="48"/>
        <v>0</v>
      </c>
      <c r="CH107" s="34">
        <f t="shared" si="48"/>
        <v>2.8359296712295299</v>
      </c>
      <c r="CI107" s="34">
        <f t="shared" si="49"/>
        <v>0</v>
      </c>
      <c r="CJ107" s="39" t="s">
        <v>251</v>
      </c>
    </row>
    <row r="108" spans="1:88" s="18" customFormat="1" ht="94.5" x14ac:dyDescent="0.25">
      <c r="A108" s="49" t="s">
        <v>229</v>
      </c>
      <c r="B108" s="39" t="s">
        <v>232</v>
      </c>
      <c r="C108" s="52" t="s">
        <v>310</v>
      </c>
      <c r="D108" s="35" t="s">
        <v>159</v>
      </c>
      <c r="E108" s="35">
        <v>2020</v>
      </c>
      <c r="F108" s="35">
        <v>2020</v>
      </c>
      <c r="G108" s="35" t="s">
        <v>152</v>
      </c>
      <c r="H108" s="35" t="s">
        <v>152</v>
      </c>
      <c r="I108" s="38">
        <f>T108/1.04/1.044/1.042</f>
        <v>0</v>
      </c>
      <c r="J108" s="45" t="s">
        <v>196</v>
      </c>
      <c r="K108" s="35" t="s">
        <v>152</v>
      </c>
      <c r="L108" s="38">
        <f>W108/1.04/1.044/1.042</f>
        <v>0</v>
      </c>
      <c r="M108" s="45" t="s">
        <v>196</v>
      </c>
      <c r="N108" s="38" t="s">
        <v>152</v>
      </c>
      <c r="O108" s="38" t="s">
        <v>152</v>
      </c>
      <c r="P108" s="38" t="s">
        <v>152</v>
      </c>
      <c r="Q108" s="35" t="s">
        <v>152</v>
      </c>
      <c r="R108" s="35" t="s">
        <v>152</v>
      </c>
      <c r="S108" s="35" t="s">
        <v>152</v>
      </c>
      <c r="T108" s="38">
        <f>AL108</f>
        <v>0</v>
      </c>
      <c r="U108" s="38">
        <f t="shared" si="47"/>
        <v>0</v>
      </c>
      <c r="V108" s="38">
        <v>0</v>
      </c>
      <c r="W108" s="38">
        <v>0</v>
      </c>
      <c r="X108" s="38">
        <v>0</v>
      </c>
      <c r="Y108" s="38">
        <v>0</v>
      </c>
      <c r="Z108" s="38">
        <v>0</v>
      </c>
      <c r="AA108" s="38">
        <v>0</v>
      </c>
      <c r="AB108" s="38">
        <f t="shared" si="54"/>
        <v>0</v>
      </c>
      <c r="AC108" s="38">
        <v>0</v>
      </c>
      <c r="AD108" s="38">
        <v>0</v>
      </c>
      <c r="AE108" s="38">
        <v>0</v>
      </c>
      <c r="AF108" s="43">
        <v>0</v>
      </c>
      <c r="AG108" s="43">
        <f>AJ108</f>
        <v>27.6</v>
      </c>
      <c r="AH108" s="43">
        <f t="shared" si="59"/>
        <v>0</v>
      </c>
      <c r="AI108" s="43">
        <f t="shared" si="59"/>
        <v>0</v>
      </c>
      <c r="AJ108" s="43">
        <v>27.6</v>
      </c>
      <c r="AK108" s="43">
        <f t="shared" si="59"/>
        <v>0</v>
      </c>
      <c r="AL108" s="43">
        <f>AO108</f>
        <v>0</v>
      </c>
      <c r="AM108" s="43">
        <v>0</v>
      </c>
      <c r="AN108" s="43">
        <v>0</v>
      </c>
      <c r="AO108" s="43">
        <v>0</v>
      </c>
      <c r="AP108" s="43">
        <v>0</v>
      </c>
      <c r="AQ108" s="38">
        <f t="shared" si="40"/>
        <v>0</v>
      </c>
      <c r="AR108" s="38">
        <f t="shared" si="40"/>
        <v>0</v>
      </c>
      <c r="AS108" s="38">
        <f t="shared" si="40"/>
        <v>0</v>
      </c>
      <c r="AT108" s="38">
        <f t="shared" si="40"/>
        <v>0</v>
      </c>
      <c r="AU108" s="38">
        <f t="shared" si="40"/>
        <v>0</v>
      </c>
      <c r="AV108" s="43">
        <f>AZ108</f>
        <v>24.884</v>
      </c>
      <c r="AW108" s="43">
        <v>0</v>
      </c>
      <c r="AX108" s="43">
        <v>0</v>
      </c>
      <c r="AY108" s="43">
        <v>0</v>
      </c>
      <c r="AZ108" s="43">
        <v>24.884</v>
      </c>
      <c r="BA108" s="38">
        <f>SUM(BA109:BA121)</f>
        <v>0</v>
      </c>
      <c r="BB108" s="38">
        <f t="shared" si="63"/>
        <v>0</v>
      </c>
      <c r="BC108" s="38">
        <f t="shared" si="63"/>
        <v>0</v>
      </c>
      <c r="BD108" s="38">
        <f t="shared" si="63"/>
        <v>0</v>
      </c>
      <c r="BE108" s="38">
        <f t="shared" si="63"/>
        <v>0</v>
      </c>
      <c r="BF108" s="43">
        <v>0</v>
      </c>
      <c r="BG108" s="43">
        <v>0</v>
      </c>
      <c r="BH108" s="43">
        <v>0</v>
      </c>
      <c r="BI108" s="43">
        <v>0</v>
      </c>
      <c r="BJ108" s="43">
        <v>0</v>
      </c>
      <c r="BK108" s="43">
        <v>0</v>
      </c>
      <c r="BL108" s="43">
        <v>0</v>
      </c>
      <c r="BM108" s="43">
        <v>0</v>
      </c>
      <c r="BN108" s="43">
        <v>0</v>
      </c>
      <c r="BO108" s="43">
        <v>0</v>
      </c>
      <c r="BP108" s="6"/>
      <c r="BQ108" s="6"/>
      <c r="BR108" s="6"/>
      <c r="BS108" s="6"/>
      <c r="BT108" s="6"/>
      <c r="BU108" s="6"/>
      <c r="BV108" s="6"/>
      <c r="BW108" s="6"/>
      <c r="BX108" s="6"/>
      <c r="BY108" s="6"/>
      <c r="BZ108" s="38">
        <f t="shared" si="35"/>
        <v>24.884</v>
      </c>
      <c r="CA108" s="38">
        <f t="shared" si="35"/>
        <v>0</v>
      </c>
      <c r="CB108" s="38">
        <f t="shared" si="35"/>
        <v>0</v>
      </c>
      <c r="CC108" s="38">
        <f t="shared" si="35"/>
        <v>0</v>
      </c>
      <c r="CD108" s="38">
        <f t="shared" si="35"/>
        <v>24.884</v>
      </c>
      <c r="CE108" s="34">
        <f t="shared" si="48"/>
        <v>27.6</v>
      </c>
      <c r="CF108" s="34">
        <f t="shared" si="48"/>
        <v>0</v>
      </c>
      <c r="CG108" s="34">
        <f t="shared" si="48"/>
        <v>0</v>
      </c>
      <c r="CH108" s="34">
        <f t="shared" si="48"/>
        <v>27.6</v>
      </c>
      <c r="CI108" s="34">
        <f t="shared" si="49"/>
        <v>0</v>
      </c>
      <c r="CJ108" s="39" t="s">
        <v>246</v>
      </c>
    </row>
    <row r="109" spans="1:88" s="18" customFormat="1" ht="66" customHeight="1" x14ac:dyDescent="0.25">
      <c r="A109" s="49" t="s">
        <v>231</v>
      </c>
      <c r="B109" s="39" t="s">
        <v>234</v>
      </c>
      <c r="C109" s="52" t="s">
        <v>291</v>
      </c>
      <c r="D109" s="35" t="s">
        <v>159</v>
      </c>
      <c r="E109" s="35">
        <v>2022</v>
      </c>
      <c r="F109" s="35">
        <v>2022</v>
      </c>
      <c r="G109" s="35" t="s">
        <v>152</v>
      </c>
      <c r="H109" s="35" t="s">
        <v>152</v>
      </c>
      <c r="I109" s="38">
        <f>T109/1.05/1.044/1.042/1.043</f>
        <v>0</v>
      </c>
      <c r="J109" s="45" t="s">
        <v>196</v>
      </c>
      <c r="K109" s="35" t="s">
        <v>152</v>
      </c>
      <c r="L109" s="38">
        <f>W109/1.05/1.044/1.042/1.043</f>
        <v>0</v>
      </c>
      <c r="M109" s="45" t="s">
        <v>196</v>
      </c>
      <c r="N109" s="38" t="s">
        <v>152</v>
      </c>
      <c r="O109" s="38" t="s">
        <v>152</v>
      </c>
      <c r="P109" s="38" t="s">
        <v>152</v>
      </c>
      <c r="Q109" s="38" t="s">
        <v>152</v>
      </c>
      <c r="R109" s="35" t="s">
        <v>152</v>
      </c>
      <c r="S109" s="35" t="s">
        <v>152</v>
      </c>
      <c r="T109" s="38">
        <f>AV109</f>
        <v>0</v>
      </c>
      <c r="U109" s="38">
        <f t="shared" si="47"/>
        <v>0</v>
      </c>
      <c r="V109" s="38">
        <v>0</v>
      </c>
      <c r="W109" s="38">
        <v>0</v>
      </c>
      <c r="X109" s="38">
        <v>0</v>
      </c>
      <c r="Y109" s="38">
        <v>0</v>
      </c>
      <c r="Z109" s="38" t="s">
        <v>152</v>
      </c>
      <c r="AA109" s="38">
        <v>0</v>
      </c>
      <c r="AB109" s="38">
        <f t="shared" si="54"/>
        <v>0</v>
      </c>
      <c r="AC109" s="38">
        <v>0</v>
      </c>
      <c r="AD109" s="38">
        <v>0</v>
      </c>
      <c r="AE109" s="38">
        <v>0</v>
      </c>
      <c r="AF109" s="43">
        <v>0</v>
      </c>
      <c r="AG109" s="43">
        <f t="shared" si="59"/>
        <v>0</v>
      </c>
      <c r="AH109" s="43">
        <f t="shared" si="59"/>
        <v>0</v>
      </c>
      <c r="AI109" s="43">
        <f t="shared" si="59"/>
        <v>0</v>
      </c>
      <c r="AJ109" s="43">
        <f t="shared" si="59"/>
        <v>0</v>
      </c>
      <c r="AK109" s="43">
        <f t="shared" si="59"/>
        <v>0</v>
      </c>
      <c r="AL109" s="43">
        <v>0</v>
      </c>
      <c r="AM109" s="43">
        <v>0</v>
      </c>
      <c r="AN109" s="43">
        <v>0</v>
      </c>
      <c r="AO109" s="43">
        <v>0</v>
      </c>
      <c r="AP109" s="43">
        <v>0</v>
      </c>
      <c r="AQ109" s="38">
        <f t="shared" si="40"/>
        <v>0</v>
      </c>
      <c r="AR109" s="38">
        <f t="shared" si="40"/>
        <v>0</v>
      </c>
      <c r="AS109" s="38">
        <f t="shared" si="40"/>
        <v>0</v>
      </c>
      <c r="AT109" s="38">
        <f t="shared" si="40"/>
        <v>0</v>
      </c>
      <c r="AU109" s="38">
        <f t="shared" si="40"/>
        <v>0</v>
      </c>
      <c r="AV109" s="43">
        <f>AY109</f>
        <v>0</v>
      </c>
      <c r="AW109" s="43">
        <v>0</v>
      </c>
      <c r="AX109" s="43">
        <v>0</v>
      </c>
      <c r="AY109" s="43">
        <v>0</v>
      </c>
      <c r="AZ109" s="43">
        <v>0</v>
      </c>
      <c r="BA109" s="38">
        <f t="shared" ref="BA109:BE110" si="64">SUM(BA110:BA122)</f>
        <v>0</v>
      </c>
      <c r="BB109" s="38">
        <f t="shared" si="64"/>
        <v>0</v>
      </c>
      <c r="BC109" s="38">
        <f t="shared" si="64"/>
        <v>0</v>
      </c>
      <c r="BD109" s="38">
        <f t="shared" si="64"/>
        <v>0</v>
      </c>
      <c r="BE109" s="38">
        <f t="shared" si="64"/>
        <v>0</v>
      </c>
      <c r="BF109" s="43">
        <v>0</v>
      </c>
      <c r="BG109" s="43">
        <v>0</v>
      </c>
      <c r="BH109" s="43">
        <v>0</v>
      </c>
      <c r="BI109" s="43">
        <v>0</v>
      </c>
      <c r="BJ109" s="43">
        <v>0</v>
      </c>
      <c r="BK109" s="43">
        <f>BO109</f>
        <v>54.807379679999997</v>
      </c>
      <c r="BL109" s="43">
        <v>0</v>
      </c>
      <c r="BM109" s="43">
        <v>0</v>
      </c>
      <c r="BN109" s="43">
        <v>0</v>
      </c>
      <c r="BO109" s="43">
        <v>54.807379679999997</v>
      </c>
      <c r="BP109" s="6"/>
      <c r="BQ109" s="6"/>
      <c r="BR109" s="6"/>
      <c r="BS109" s="6"/>
      <c r="BT109" s="6"/>
      <c r="BU109" s="6"/>
      <c r="BV109" s="6"/>
      <c r="BW109" s="6"/>
      <c r="BX109" s="6"/>
      <c r="BY109" s="6"/>
      <c r="BZ109" s="38">
        <f t="shared" si="35"/>
        <v>54.807379679999997</v>
      </c>
      <c r="CA109" s="38">
        <f t="shared" si="35"/>
        <v>0</v>
      </c>
      <c r="CB109" s="38">
        <f t="shared" si="35"/>
        <v>0</v>
      </c>
      <c r="CC109" s="38">
        <f t="shared" si="35"/>
        <v>0</v>
      </c>
      <c r="CD109" s="38">
        <f t="shared" si="35"/>
        <v>54.807379679999997</v>
      </c>
      <c r="CE109" s="34">
        <f t="shared" si="48"/>
        <v>54.807379679999997</v>
      </c>
      <c r="CF109" s="34">
        <f t="shared" si="48"/>
        <v>0</v>
      </c>
      <c r="CG109" s="34">
        <f t="shared" si="48"/>
        <v>0</v>
      </c>
      <c r="CH109" s="34">
        <f t="shared" si="48"/>
        <v>0</v>
      </c>
      <c r="CI109" s="34">
        <f t="shared" si="49"/>
        <v>54.807379679999997</v>
      </c>
      <c r="CJ109" s="39" t="s">
        <v>246</v>
      </c>
    </row>
    <row r="110" spans="1:88" s="18" customFormat="1" ht="64.5" customHeight="1" x14ac:dyDescent="0.25">
      <c r="A110" s="49" t="s">
        <v>233</v>
      </c>
      <c r="B110" s="39" t="s">
        <v>235</v>
      </c>
      <c r="C110" s="52" t="s">
        <v>292</v>
      </c>
      <c r="D110" s="35" t="s">
        <v>159</v>
      </c>
      <c r="E110" s="35">
        <v>2024</v>
      </c>
      <c r="F110" s="35">
        <v>2024</v>
      </c>
      <c r="G110" s="35" t="s">
        <v>152</v>
      </c>
      <c r="H110" s="35" t="s">
        <v>152</v>
      </c>
      <c r="I110" s="38">
        <f>T110/1.05/1.044/1.042/1.043/1.044/1.043</f>
        <v>53.896526548755659</v>
      </c>
      <c r="J110" s="45" t="s">
        <v>196</v>
      </c>
      <c r="K110" s="35" t="s">
        <v>152</v>
      </c>
      <c r="L110" s="38">
        <f>W110/1.05/1.044/1.042/1.043/1.044/1.043</f>
        <v>0</v>
      </c>
      <c r="M110" s="45" t="s">
        <v>196</v>
      </c>
      <c r="N110" s="38" t="s">
        <v>152</v>
      </c>
      <c r="O110" s="38" t="s">
        <v>152</v>
      </c>
      <c r="P110" s="38" t="s">
        <v>152</v>
      </c>
      <c r="Q110" s="38" t="s">
        <v>152</v>
      </c>
      <c r="R110" s="35" t="s">
        <v>152</v>
      </c>
      <c r="S110" s="35" t="s">
        <v>152</v>
      </c>
      <c r="T110" s="38">
        <v>69.917744447999993</v>
      </c>
      <c r="U110" s="38">
        <f t="shared" si="47"/>
        <v>69.917744447999993</v>
      </c>
      <c r="V110" s="38">
        <v>0</v>
      </c>
      <c r="W110" s="38">
        <v>0</v>
      </c>
      <c r="X110" s="38">
        <v>0</v>
      </c>
      <c r="Y110" s="38">
        <v>0</v>
      </c>
      <c r="Z110" s="38" t="s">
        <v>152</v>
      </c>
      <c r="AA110" s="38">
        <v>0</v>
      </c>
      <c r="AB110" s="38">
        <f t="shared" si="54"/>
        <v>0</v>
      </c>
      <c r="AC110" s="38">
        <v>0</v>
      </c>
      <c r="AD110" s="38">
        <v>0</v>
      </c>
      <c r="AE110" s="38">
        <v>0</v>
      </c>
      <c r="AF110" s="43">
        <v>0</v>
      </c>
      <c r="AG110" s="43">
        <f t="shared" si="59"/>
        <v>0</v>
      </c>
      <c r="AH110" s="43">
        <f t="shared" si="59"/>
        <v>0</v>
      </c>
      <c r="AI110" s="43">
        <f t="shared" si="59"/>
        <v>0</v>
      </c>
      <c r="AJ110" s="43">
        <f t="shared" si="59"/>
        <v>0</v>
      </c>
      <c r="AK110" s="43">
        <f t="shared" si="59"/>
        <v>0</v>
      </c>
      <c r="AL110" s="43">
        <v>0</v>
      </c>
      <c r="AM110" s="43">
        <v>0</v>
      </c>
      <c r="AN110" s="43">
        <v>0</v>
      </c>
      <c r="AO110" s="43">
        <v>0</v>
      </c>
      <c r="AP110" s="43">
        <v>0</v>
      </c>
      <c r="AQ110" s="38">
        <f t="shared" si="40"/>
        <v>0</v>
      </c>
      <c r="AR110" s="38">
        <f t="shared" si="40"/>
        <v>0</v>
      </c>
      <c r="AS110" s="38">
        <f t="shared" si="40"/>
        <v>0</v>
      </c>
      <c r="AT110" s="38">
        <f t="shared" si="40"/>
        <v>0</v>
      </c>
      <c r="AU110" s="38">
        <f t="shared" si="40"/>
        <v>0</v>
      </c>
      <c r="AV110" s="43">
        <v>0</v>
      </c>
      <c r="AW110" s="43">
        <v>0</v>
      </c>
      <c r="AX110" s="43">
        <v>0</v>
      </c>
      <c r="AY110" s="43">
        <v>0</v>
      </c>
      <c r="AZ110" s="43">
        <v>0</v>
      </c>
      <c r="BA110" s="38">
        <f t="shared" si="64"/>
        <v>0</v>
      </c>
      <c r="BB110" s="38">
        <f t="shared" si="64"/>
        <v>0</v>
      </c>
      <c r="BC110" s="38">
        <f t="shared" si="64"/>
        <v>0</v>
      </c>
      <c r="BD110" s="38">
        <f t="shared" si="64"/>
        <v>0</v>
      </c>
      <c r="BE110" s="38">
        <f t="shared" si="64"/>
        <v>0</v>
      </c>
      <c r="BF110" s="43">
        <f>BJ110</f>
        <v>69.917744447999993</v>
      </c>
      <c r="BG110" s="43">
        <v>0</v>
      </c>
      <c r="BH110" s="43">
        <v>0</v>
      </c>
      <c r="BI110" s="43">
        <v>0</v>
      </c>
      <c r="BJ110" s="43">
        <v>69.917744447999993</v>
      </c>
      <c r="BK110" s="43">
        <f>BN110</f>
        <v>0</v>
      </c>
      <c r="BL110" s="43">
        <v>0</v>
      </c>
      <c r="BM110" s="43">
        <v>0</v>
      </c>
      <c r="BN110" s="43">
        <v>0</v>
      </c>
      <c r="BO110" s="43">
        <v>0</v>
      </c>
      <c r="BP110" s="6"/>
      <c r="BQ110" s="6"/>
      <c r="BR110" s="6"/>
      <c r="BS110" s="6"/>
      <c r="BT110" s="6"/>
      <c r="BU110" s="6"/>
      <c r="BV110" s="6"/>
      <c r="BW110" s="6"/>
      <c r="BX110" s="6"/>
      <c r="BY110" s="6"/>
      <c r="BZ110" s="38">
        <f t="shared" si="35"/>
        <v>69.917744447999993</v>
      </c>
      <c r="CA110" s="38">
        <f t="shared" si="35"/>
        <v>0</v>
      </c>
      <c r="CB110" s="38">
        <f t="shared" si="35"/>
        <v>0</v>
      </c>
      <c r="CC110" s="38">
        <f t="shared" si="35"/>
        <v>0</v>
      </c>
      <c r="CD110" s="38">
        <f t="shared" si="35"/>
        <v>69.917744447999993</v>
      </c>
      <c r="CE110" s="34">
        <f t="shared" si="48"/>
        <v>69.917744447999993</v>
      </c>
      <c r="CF110" s="34">
        <f t="shared" si="48"/>
        <v>0</v>
      </c>
      <c r="CG110" s="34">
        <f t="shared" si="48"/>
        <v>0</v>
      </c>
      <c r="CH110" s="34">
        <f t="shared" si="48"/>
        <v>0</v>
      </c>
      <c r="CI110" s="34">
        <f t="shared" si="49"/>
        <v>69.917744447999993</v>
      </c>
      <c r="CJ110" s="39" t="s">
        <v>246</v>
      </c>
    </row>
    <row r="111" spans="1:88" s="18" customFormat="1" ht="46.5" customHeight="1" x14ac:dyDescent="0.25">
      <c r="A111" s="19"/>
      <c r="B111" s="19"/>
      <c r="C111" s="19"/>
      <c r="D111" s="23"/>
      <c r="E111" s="24"/>
      <c r="F111" s="19"/>
      <c r="G111" s="19"/>
      <c r="H111" s="14"/>
      <c r="I111" s="14"/>
      <c r="J111" s="25"/>
      <c r="K111" s="14"/>
      <c r="L111" s="14"/>
      <c r="M111" s="25"/>
      <c r="N111" s="19"/>
      <c r="O111" s="22"/>
      <c r="P111" s="23"/>
      <c r="Q111" s="22"/>
      <c r="R111" s="23"/>
      <c r="S111" s="22"/>
      <c r="T111" s="19"/>
      <c r="U111" s="19"/>
      <c r="V111" s="19"/>
      <c r="W111" s="19"/>
      <c r="X111" s="19"/>
      <c r="Y111" s="19"/>
      <c r="Z111" s="19"/>
      <c r="AA111" s="19"/>
      <c r="AB111" s="19"/>
      <c r="AC111" s="19"/>
      <c r="AD111" s="19"/>
      <c r="AE111" s="19"/>
      <c r="AF111" s="19"/>
      <c r="AG111" s="19"/>
      <c r="AH111" s="19"/>
      <c r="AI111" s="19"/>
      <c r="AJ111" s="19"/>
      <c r="AK111" s="19"/>
      <c r="AL111" s="19"/>
      <c r="AM111" s="19"/>
      <c r="AN111" s="19"/>
      <c r="AO111" s="19"/>
      <c r="AP111" s="19"/>
      <c r="AQ111" s="19"/>
      <c r="AR111" s="19"/>
      <c r="AS111" s="19"/>
      <c r="AT111" s="19"/>
      <c r="AU111" s="19"/>
      <c r="AV111" s="19"/>
      <c r="AW111" s="19"/>
      <c r="AX111" s="19"/>
      <c r="AY111" s="19"/>
      <c r="AZ111" s="19"/>
      <c r="BA111" s="19"/>
      <c r="BB111" s="19"/>
      <c r="BC111" s="19"/>
      <c r="BD111" s="19"/>
      <c r="BE111" s="19"/>
      <c r="BF111" s="19"/>
      <c r="BG111" s="19"/>
      <c r="BH111" s="19"/>
      <c r="BI111" s="19"/>
      <c r="BJ111" s="19"/>
      <c r="BK111" s="19"/>
      <c r="BL111" s="19"/>
      <c r="BM111" s="19"/>
      <c r="BN111" s="19"/>
      <c r="BO111" s="19"/>
      <c r="BP111" s="19"/>
      <c r="BQ111" s="19"/>
      <c r="BR111" s="19"/>
      <c r="BS111" s="19"/>
      <c r="BT111" s="19"/>
      <c r="BU111" s="19"/>
      <c r="BV111" s="19"/>
      <c r="BW111" s="19"/>
      <c r="BX111" s="19"/>
      <c r="BY111" s="19"/>
      <c r="BZ111" s="19"/>
      <c r="CA111" s="14"/>
      <c r="CB111" s="14"/>
      <c r="CC111" s="14"/>
      <c r="CD111" s="14"/>
      <c r="CE111" s="19"/>
      <c r="CF111" s="14"/>
      <c r="CG111" s="14"/>
      <c r="CH111" s="14"/>
      <c r="CI111" s="14"/>
      <c r="CJ111" s="22"/>
    </row>
  </sheetData>
  <mergeCells count="40">
    <mergeCell ref="BZ23:CD23"/>
    <mergeCell ref="CE23:CI23"/>
    <mergeCell ref="AV23:AZ23"/>
    <mergeCell ref="BA23:BE23"/>
    <mergeCell ref="BF23:BJ23"/>
    <mergeCell ref="BK23:BO23"/>
    <mergeCell ref="BP23:BT23"/>
    <mergeCell ref="BU23:BY23"/>
    <mergeCell ref="AB23:AF23"/>
    <mergeCell ref="AG23:AK23"/>
    <mergeCell ref="AL23:AP23"/>
    <mergeCell ref="AQ23:AU23"/>
    <mergeCell ref="H22:M22"/>
    <mergeCell ref="N22:N24"/>
    <mergeCell ref="O22:O24"/>
    <mergeCell ref="P22:S22"/>
    <mergeCell ref="T22:U23"/>
    <mergeCell ref="V22:AA23"/>
    <mergeCell ref="A18:AK18"/>
    <mergeCell ref="A19:AK19"/>
    <mergeCell ref="A20:AK20"/>
    <mergeCell ref="BZ21:CJ21"/>
    <mergeCell ref="A22:A24"/>
    <mergeCell ref="B22:B24"/>
    <mergeCell ref="C22:C24"/>
    <mergeCell ref="D22:D24"/>
    <mergeCell ref="E22:E24"/>
    <mergeCell ref="F22:G23"/>
    <mergeCell ref="AB22:CI22"/>
    <mergeCell ref="CJ22:CJ24"/>
    <mergeCell ref="H23:J23"/>
    <mergeCell ref="K23:M23"/>
    <mergeCell ref="P23:Q23"/>
    <mergeCell ref="R23:S23"/>
    <mergeCell ref="A17:AK17"/>
    <mergeCell ref="A12:BF12"/>
    <mergeCell ref="A13:AK13"/>
    <mergeCell ref="A14:BF14"/>
    <mergeCell ref="A15:BF15"/>
    <mergeCell ref="A16:AK16"/>
  </mergeCells>
  <pageMargins left="0.19685039370078741" right="0.19685039370078741" top="0.35433070866141736" bottom="0.15748031496062992" header="0.31496062992125984" footer="0.31496062992125984"/>
  <pageSetup paperSize="8" scale="40" fitToHeight="0" orientation="landscape" r:id="rId1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urn:ietf:params:xml:ns:cpxmlsec:algorithms:gostr34102012-gostr34112012-256"/>
    <Reference Type="http://www.w3.org/2000/09/xmldsig#Object" URI="#idPackageObject">
      <DigestMethod Algorithm="urn:ietf:params:xml:ns:cpxmlsec:algorithms:gostr34112012-256"/>
      <DigestValue>dmfe2tptjxwYCfZMnAMpLUEiJCnyZR+EeJY1ssofok4=</DigestValue>
    </Reference>
    <Reference Type="http://www.w3.org/2000/09/xmldsig#Object" URI="#idOfficeObject">
      <DigestMethod Algorithm="urn:ietf:params:xml:ns:cpxmlsec:algorithms:gostr34112012-256"/>
      <DigestValue>Rd7D+cjh1OgPfxdOHrguA1UBhSSNcv6Li8grYqZNS5E=</DigestValue>
    </Reference>
    <Reference Type="http://uri.etsi.org/01903#SignedProperties" URI="#idSignedProperties">
      <Transforms>
        <Transform Algorithm="http://www.w3.org/TR/2001/REC-xml-c14n-20010315"/>
      </Transforms>
      <DigestMethod Algorithm="urn:ietf:params:xml:ns:cpxmlsec:algorithms:gostr34112012-256"/>
      <DigestValue>jfqssFlwnHhzU7vl1ab2BfbhwEvsnMst4qf09UKVAjw=</DigestValue>
    </Reference>
  </SignedInfo>
  <SignatureValue>Gkv8+eJvBTTfYvC6EkABwWA3Ad/i+nVjpj4T4Q6j2b4ho0mSDiO0pVyICf5sZqqH
oLc87b3aYJFuFB0XmPbFHw==</SignatureValue>
  <KeyInfo>
    <X509Data>
      <X509Certificate>MIIKITCCCc6gAwIBAgIRAhi9TACurAmtTM3wenLpBbowCgYIKoUDBwEBAwIwggGJ
MR4wHAYJKoZIhvcNAQkBFg9jYUBza2Jrb250dXIucnUxGDAWBgUqhQNkARINMTAy
NjYwNTYwNjYyMDEaMBgGCCqFAwOBAwEBEgwwMDY2NjMwMDMxMjcxCzAJBgNVBAYT
AlJVMTMwMQYDVQQIDCo2NiDQodCy0LXRgNC00LvQvtCy0YHQutCw0Y8g0L7QsdC7
0LDRgdGC0YwxITAfBgNVBAcMGNCV0LrQsNGC0LXRgNC40L3QsdGD0YDQszFEMEIG
A1UECQw70YPQu9C40YbQsCDQndCw0YDQvtC00L3QvtC5INCy0L7Qu9C4LCDRgdGC
0YDQvtC10L3QuNC1IDE50JAxMDAuBgNVBAsMJ9Cj0LTQvtGB0YLQvtCy0LXRgNGP
0Y7RidC40Lkg0YbQtdC90YLRgDEpMCcGA1UECgwg0JDQniAi0J/QpCAi0KHQmtCR
INCa0J7QndCi0KPQoCIxKTAnBgNVBAMMINCQ0J4gItCf0KQgItCh0JrQkSDQmtCe
0J3QotCj0KAiMB4XDTIxMDExMjA0MzQyNFoXDTIyMDQxMjA0MzA0M1owggIzMTAw
LgYJKoZIhvcNAQkCDCE0MjUwMDAzNDUwLTQyMDUwMTAwMS0wMDQ2MTMxMTQ1MTQx
KjAoBgkqhkiG9w0BCQEWG2cuc29sb3Zpb3ZhQGVuZXJnby5oY3Nkcy5ydTEaMBgG
CCqFAwOBAwEBEgwwMDQyNTAwMDM0NTAxFjAUBgUqhQNkAxILMDQ2MTMxMTQ1MTQx
GDAWBgUqhQNkARINMTA2NDI1MDAxMDI0MTEwMC4GA1UEDAwn0JPQtdC90LXRgNCw
0LvRjNC90YvQuSDQlNC40YDQtdC60YLQvtGAMSwwKgYDVQQKDCPQntCe0J4g0KXQ
miAi0KHQlNChIC0g0K3QndCV0KDQk9CeIjFAMD4GA1UECQw30J/QoC3QmtCiINCe
0JrQotCv0JHQoNCs0KHQmtCY0JksINCU0J7QnCA1My8yLCDQntCkIDQwMTEZMBcG
A1UEBwwQ0JrQtdC80LXRgNC+0LLQvjFCMEAGA1UECAw5NDIg0JrQtdC80LXRgNC+
0LLRgdC60LDRjyDQvtCx0LvQsNGB0YLRjCAtINCa0YPQt9Cx0LDRgdGBMQswCQYD
VQQGEwJSVTEwMC4GA1UEKgwn0JXQstCz0LXQvdC40Lkg0JLQsNC70LXQvdGC0LjQ
vdC+0LLQuNGHMRcwFQYDVQQEDA7Qp9GD0L/QsNGF0LjQvTEsMCoGA1UEAwwj0J7Q
ntCeINCl0JogItCh0JTQoSAtINCt0J3QldCg0JPQniIwZjAfBggqhQMHAQEBATAT
BgcqhQMCAiQABggqhQMHAQECAgNDAARAmUJWsg9YMgCTUF03UoIW9/GfJOXFt6Op
gXGYJJLaqZNRLK+5DZ+n0MMcBnrTwIyF2SWp8djA7jlwhMFOdzuVsaOCBVowggVW
MA4GA1UdDwEB/wQEAwIE8DAmBgNVHREEHzAdgRtnLnNvbG92aW92YUBlbmVyZ28u
aGNzZHMucnUwEwYDVR0gBAwwCjAIBgYqhQNkcQEwQQYDVR0lBDowOAYIKwYBBQUH
AwIGByqFAwICIgYGCCsGAQUFBwMEBgcqhQMDBwgBBggqhQMDBwEBAQYGKoUDAwcB
MIGhBggrBgEFBQcBAQSBlDCBkTBGBggrBgEFBQcwAoY6aHR0cDovL2NkcC5za2Jr
b250dXIucnUvY2VydGlmaWNhdGVzL3NrYmtvbnR1ci1xMS0yMDIwLmNydDBHBggr
BgEFBQcwAoY7aHR0cDovL2NkcDIuc2tia29udHVyLnJ1L2NlcnRpZmljYXRlcy9z
a2Jrb250dXItcTEtMjAyMC5jcnQwKwYDVR0QBCQwIoAPMjAyMTAxMTIwNDM0MjNa
gQ8yMDIyMDQxMjA0MzA0M1owggEzBgUqhQNkcASCASgwggEkDCsi0JrRgNC40L/R
gtC+0J/RgNC+IENTUCIgKNCy0LXRgNGB0LjRjyA0LjApDFMi0KPQtNC+0YHRgtC+
0LLQtdGA0Y/RjtGJ0LjQuSDRhtC10L3RgtGAICLQmtGA0LjQv9GC0L7Qn9GA0L4g
0KPQpiIg0LLQtdGA0YHQuNC4IDIuMAxP0KHQtdGA0YLQuNGE0LjQutCw0YIg0YHQ
vtC+0YLQstC10YLRgdGC0LLQuNGPIOKEliDQodCkLzEyNC0zMzgwINC+0YIgMTEu
MDUuMjAxOAxP0KHQtdGA0YLQuNGE0LjQutCw0YIg0YHQvtC+0YLQstC10YLRgdGC
0LLQuNGPIOKEliDQodCkLzEyOC0zNTkyINC+0YIgMTcuMTAuMjAxODA2BgUqhQNk
bwQtDCsi0JrRgNC40L/RgtC+0J/RgNC+IENTUCIgKNCy0LXRgNGB0LjRjyA0LjAp
MHwGA1UdHwR1MHMwN6A1oDOGMWh0dHA6Ly9jZHAuc2tia29udHVyLnJ1L2NkcC9z
a2Jrb250dXItcTEtMjAyMC5jcmwwOKA2oDSGMmh0dHA6Ly9jZHAyLnNrYmtvbnR1
ci5ydS9jZHAvc2tia29udHVyLXExLTIwMjAuY3JsMIGCBgcqhQMCAjECBHcwdTBl
FkBodHRwczovL2NhLmtvbnR1ci5ydS9hYm91dC9kb2N1bWVudHMvY3J5cHRvcHJv
LWxpY2Vuc2UtcXVhbGlmaWVkDB3QodCa0JEg0JrQvtC90YLRg9GAINC4INCU0JfQ
ngMCBeAEDOWz3bIRFHj38xm5GDCCAWAGA1UdIwSCAVcwggFTgBQzzPHpGg4mY8+k
hGVZXIZ3G39+SqGCASykggEoMIIBJDEeMBwGCSqGSIb3DQEJARYPZGl0QG1pbnN2
eWF6LnJ1MQswCQYDVQQGEwJSVTEYMBYGA1UECAwPNzcg0JzQvtGB0LrQstCwMRkw
FwYDVQQHDBDQsy4g0JzQvtGB0LrQstCwMS4wLAYDVQQJDCXRg9C70LjRhtCwINCi
0LLQtdGA0YHQutCw0Y8sINC00L7QvCA3MSwwKgYDVQQKDCPQnNC40L3QutC+0LzR
gdCy0Y/Qt9GMINCg0L7RgdGB0LjQuDEYMBYGBSqFA2QBEg0xMDQ3NzAyMDI2NzAx
MRowGAYIKoUDA4EDAQESDDAwNzcxMDQ3NDM3NTEsMCoGA1UEAwwj0JzQuNC90LrQ
vtC80YHQstGP0LfRjCDQoNC+0YHRgdC40LiCCwDfnUznAAAAAAR2MB0GA1UdDgQW
BBQkh+Hbzg020zjqev0CP8TCS1H7wzAKBggqhQMHAQEDAgNBAEAKeb3VN8xh5MFJ
gu06cL2EVsUP2y3C8FOsiDWhrhP+fFv93WRcdMndotv+7bAopQRgy3R4l9AaKBcK
T6Uo5aU=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</Transform>
          <Transform Algorithm="http://www.w3.org/TR/2001/REC-xml-c14n-20010315"/>
        </Transforms>
        <DigestMethod Algorithm="http://www.w3.org/2000/09/xmldsig#sha1"/>
        <DigestValue>QuNAzyBe5NzuymRNFO6pbyvUum8=</DigestValue>
      </Reference>
      <Reference URI="/xl/calcChain.xml?ContentType=application/vnd.openxmlformats-officedocument.spreadsheetml.calcChain+xml">
        <DigestMethod Algorithm="http://www.w3.org/2000/09/xmldsig#sha1"/>
        <DigestValue>nzsi+cHjUDsL1m9AhZcZMOmqe9A=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b5+jPZa0G6SaUMJcn702KCZOwvo=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fQm52OIITquNLI8JTv4JWqkENdQ=</DigestValue>
      </Reference>
      <Reference URI="/xl/sharedStrings.xml?ContentType=application/vnd.openxmlformats-officedocument.spreadsheetml.sharedStrings+xml">
        <DigestMethod Algorithm="http://www.w3.org/2000/09/xmldsig#sha1"/>
        <DigestValue>A+VGYdsTWnRcYeW4GciH1vETVek=</DigestValue>
      </Reference>
      <Reference URI="/xl/styles.xml?ContentType=application/vnd.openxmlformats-officedocument.spreadsheetml.styles+xml">
        <DigestMethod Algorithm="http://www.w3.org/2000/09/xmldsig#sha1"/>
        <DigestValue>+ki29SaEJk+mTt7qyU7rDoKBKZs=</DigestValue>
      </Reference>
      <Reference URI="/xl/theme/theme1.xml?ContentType=application/vnd.openxmlformats-officedocument.theme+xml">
        <DigestMethod Algorithm="http://www.w3.org/2000/09/xmldsig#sha1"/>
        <DigestValue>9WPuFot+Z0nGqBg5HJaxHfaaUSo=</DigestValue>
      </Reference>
      <Reference URI="/xl/workbook.xml?ContentType=application/vnd.openxmlformats-officedocument.spreadsheetml.sheet.main+xml">
        <DigestMethod Algorithm="http://www.w3.org/2000/09/xmldsig#sha1"/>
        <DigestValue>S5wWQ+uhIXoXo7t/4Niuc0mxHwM=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sheet1.xml?ContentType=application/vnd.openxmlformats-officedocument.spreadsheetml.worksheet+xml">
        <DigestMethod Algorithm="http://www.w3.org/2000/09/xmldsig#sha1"/>
        <DigestValue>zp7NVAtBXGmwFeMl65qddRM7Vfo=</DigestValue>
      </Reference>
      <Reference URI="/xl/worksheets/sheet2.xml?ContentType=application/vnd.openxmlformats-officedocument.spreadsheetml.worksheet+xml">
        <DigestMethod Algorithm="http://www.w3.org/2000/09/xmldsig#sha1"/>
        <DigestValue>8B/AyjxQrCyCtw8DpHpUrba9mJs=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2021-07-28T01:26:08Z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{F5AC7D23-DA04-45F5-ABCB-38CE7A982553}</SignatureProviderId>
          <SignatureProviderUrl>http://www.cryptopro.ru/products/office/signature</SignatureProviderUrl>
          <SignatureProviderDetails>8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2021-07-28T01:26:08Z</xd:SigningTime>
          <xd:SigningCertificate>
            <xd:Cert>
              <xd:CertDigest>
                <DigestMethod Algorithm="http://www.w3.org/2000/09/xmldsig#sha1"/>
                <DigestValue>16vTnD4GZ7izppKBIKdWbJ4MIQ8=</DigestValue>
              </xd:CertDigest>
              <xd:IssuerSerial>
                <X509IssuerName>CN="АО ""ПФ ""СКБ КОНТУР""", O="АО ""ПФ ""СКБ КОНТУР""", OU=Удостоверяющий центр, STREET="улица Народной воли, строение 19А", L=Екатеринбург, S=66 Свердловская область, C=RU, ИНН=006663003127, ОГРН=1026605606620, E=ca@skbkontur.ru</X509IssuerName>
                <X509SerialNumber>713449091364166240473192240788118504890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  <xd:SignedDataObjectProperties>
          <xd:CommitmentTypeIndication>
            <xd:CommitmentTypeId>
              <xd:Identifier>http://uri.etsi.org/01903/v1.2.2#ProofOfApproval</xd:Identifier>
              <xd:Description>Утвердил данный документ</xd:Description>
            </xd:CommitmentTypeId>
            <xd:AllSignedDataObjects/>
          </xd:CommitmentTypeIndication>
        </xd:SignedDataObjectProperties>
      </xd: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Лист1</vt:lpstr>
      <vt:lpstr>Лист1 (2)</vt:lpstr>
      <vt:lpstr>Лист1!Область_печати</vt:lpstr>
      <vt:lpstr>'Лист1 (2)'!Область_печати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2021-07-28T01:26:04Z</dcterms:modified>
</cp:coreProperties>
</file>